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defaultThemeVersion="166925"/>
  <mc:AlternateContent xmlns:mc="http://schemas.openxmlformats.org/markup-compatibility/2006">
    <mc:Choice Requires="x15">
      <x15ac:absPath xmlns:x15ac="http://schemas.microsoft.com/office/spreadsheetml/2010/11/ac" url="\\svms001\AchmeaBank_prd$\Control\2 JAARAFSLUITING\12 2022\Pillar III\Final en concepten\Concept 2022\feedback\final\"/>
    </mc:Choice>
  </mc:AlternateContent>
  <xr:revisionPtr revIDLastSave="0" documentId="13_ncr:1_{9AC70D6B-9875-4AE9-B814-B81BA74FBF4C}" xr6:coauthVersionLast="47" xr6:coauthVersionMax="47" xr10:uidLastSave="{00000000-0000-0000-0000-000000000000}"/>
  <bookViews>
    <workbookView xWindow="-28920" yWindow="-120" windowWidth="29040" windowHeight="15840" tabRatio="923" xr2:uid="{A67F1592-2E3D-4716-BD98-290408D3785B}"/>
  </bookViews>
  <sheets>
    <sheet name="Introduction" sheetId="47" r:id="rId1"/>
    <sheet name="Table of contents" sheetId="1" r:id="rId2"/>
    <sheet name="1" sheetId="2" r:id="rId3"/>
    <sheet name="2" sheetId="3" r:id="rId4"/>
    <sheet name="3" sheetId="4" r:id="rId5"/>
    <sheet name="4" sheetId="5" r:id="rId6"/>
    <sheet name="5" sheetId="6" r:id="rId7"/>
    <sheet name="6" sheetId="7" r:id="rId8"/>
    <sheet name="7" sheetId="8" r:id="rId9"/>
    <sheet name="8" sheetId="9" r:id="rId10"/>
    <sheet name="9" sheetId="10" r:id="rId11"/>
    <sheet name="10" sheetId="11" r:id="rId12"/>
    <sheet name="11" sheetId="12" r:id="rId13"/>
    <sheet name="12" sheetId="14" r:id="rId14"/>
    <sheet name="13" sheetId="13" r:id="rId15"/>
    <sheet name="14" sheetId="15" r:id="rId16"/>
    <sheet name="15" sheetId="16" r:id="rId17"/>
    <sheet name="16" sheetId="19" r:id="rId18"/>
    <sheet name="17" sheetId="21" r:id="rId19"/>
    <sheet name="18" sheetId="23" r:id="rId20"/>
    <sheet name="19" sheetId="24" r:id="rId21"/>
    <sheet name="20" sheetId="25" r:id="rId22"/>
    <sheet name="21" sheetId="26" r:id="rId23"/>
    <sheet name="22" sheetId="27" r:id="rId24"/>
    <sheet name="23" sheetId="28" r:id="rId25"/>
    <sheet name="24" sheetId="29" r:id="rId26"/>
    <sheet name="25" sheetId="31" r:id="rId27"/>
    <sheet name="26" sheetId="34" r:id="rId28"/>
    <sheet name="27" sheetId="36" r:id="rId29"/>
    <sheet name="28" sheetId="37" r:id="rId30"/>
    <sheet name="29" sheetId="38" r:id="rId31"/>
    <sheet name="30" sheetId="40" r:id="rId32"/>
    <sheet name="31" sheetId="46" r:id="rId33"/>
    <sheet name="32" sheetId="42" r:id="rId34"/>
    <sheet name="33" sheetId="43" r:id="rId35"/>
    <sheet name="34" sheetId="44" r:id="rId36"/>
    <sheet name="35" sheetId="45" r:id="rId3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9" i="40" l="1"/>
  <c r="D17" i="40"/>
  <c r="D11" i="40"/>
  <c r="C17" i="40"/>
  <c r="C11" i="40"/>
  <c r="B17" i="40"/>
  <c r="B23" i="38" l="1"/>
  <c r="C23" i="38"/>
  <c r="B8" i="38"/>
  <c r="F16" i="42" l="1"/>
  <c r="F15" i="42"/>
  <c r="G7" i="42"/>
  <c r="F7" i="42"/>
  <c r="B16" i="42"/>
  <c r="B7" i="42"/>
  <c r="B15" i="42" s="1"/>
  <c r="I8" i="19" l="1"/>
  <c r="H8" i="19"/>
  <c r="G8" i="19"/>
  <c r="F8" i="19"/>
  <c r="E8" i="19"/>
  <c r="D8" i="19"/>
  <c r="C8" i="19"/>
  <c r="B8" i="19"/>
  <c r="C57" i="3" l="1"/>
  <c r="C56" i="3"/>
  <c r="C36" i="3" l="1"/>
  <c r="C11" i="3"/>
  <c r="C8" i="3"/>
  <c r="C7" i="3"/>
  <c r="C6" i="3"/>
  <c r="B57" i="3" l="1"/>
  <c r="B56" i="3"/>
  <c r="D16" i="2" l="1"/>
  <c r="D32" i="2"/>
  <c r="D31" i="2"/>
  <c r="D30" i="2"/>
  <c r="D29" i="2"/>
  <c r="D28" i="2"/>
  <c r="D27" i="2"/>
  <c r="D26" i="2"/>
  <c r="D25" i="2"/>
  <c r="D24" i="2"/>
  <c r="D23" i="2"/>
  <c r="D22" i="2"/>
  <c r="D21" i="2"/>
  <c r="D20" i="2"/>
  <c r="D19" i="2"/>
  <c r="D18" i="2"/>
  <c r="D17" i="2"/>
  <c r="D15" i="2"/>
  <c r="D14" i="2"/>
  <c r="D13" i="2"/>
  <c r="D11" i="2"/>
  <c r="D10" i="2"/>
  <c r="D9" i="2"/>
  <c r="D8" i="2"/>
  <c r="D7" i="2"/>
  <c r="D6" i="2" l="1"/>
  <c r="D12" i="2"/>
  <c r="D33" i="2" l="1"/>
  <c r="D23" i="38" l="1"/>
  <c r="D8" i="38"/>
  <c r="C8" i="38"/>
  <c r="B10" i="46"/>
  <c r="J10" i="46"/>
  <c r="D12" i="46"/>
  <c r="D11" i="46"/>
  <c r="C10" i="46"/>
  <c r="D7" i="46"/>
  <c r="D10" i="46" l="1"/>
  <c r="D29" i="40" l="1"/>
  <c r="B11" i="40"/>
  <c r="B29" i="40" s="1"/>
  <c r="I29" i="40"/>
  <c r="H29" i="40"/>
  <c r="G29" i="40"/>
  <c r="F29" i="40"/>
  <c r="E29" i="40"/>
</calcChain>
</file>

<file path=xl/sharedStrings.xml><?xml version="1.0" encoding="utf-8"?>
<sst xmlns="http://schemas.openxmlformats.org/spreadsheetml/2006/main" count="1289" uniqueCount="808">
  <si>
    <t>Table of contents</t>
  </si>
  <si>
    <t>EU KM1 - Key metrics template</t>
  </si>
  <si>
    <t>Scope of application</t>
  </si>
  <si>
    <t xml:space="preserve">EU LI1 - Differences between accounting and regulatory scopes of consolidation and mapping of financial statement categories with regulatory risk categories </t>
  </si>
  <si>
    <t>Own funds</t>
  </si>
  <si>
    <t>EU CC1 - Composition of regulatory own funds</t>
  </si>
  <si>
    <t>Countercyclical capital buffers</t>
  </si>
  <si>
    <t>EU CCyB2 - Amount of institution-specific countercyclical capital buffer</t>
  </si>
  <si>
    <t>Leverage ratio</t>
  </si>
  <si>
    <t>EU LR2 - LRCom: Leverage ratio common disclosure</t>
  </si>
  <si>
    <t>Liquidity requirements</t>
  </si>
  <si>
    <t>EU LIQ1 - Quantitative information of LCR</t>
  </si>
  <si>
    <t xml:space="preserve">EU LIQ2 - Net Stable Funding Ratio </t>
  </si>
  <si>
    <t>Credit risk quality</t>
  </si>
  <si>
    <t>Use of credit risk mitigation techniques</t>
  </si>
  <si>
    <t>EU CR3 –  CRM techniques overview:  Disclosure of the use of credit risk mitigation techniques</t>
  </si>
  <si>
    <t>Use of standardised approach</t>
  </si>
  <si>
    <t>EU CR5 – standardised approach</t>
  </si>
  <si>
    <t>Exposures to counterparty credit risk</t>
  </si>
  <si>
    <t>EU CCR2 – Transactions subject to own funds requirements for CVA risk</t>
  </si>
  <si>
    <t>Exposures to securitisation positions</t>
  </si>
  <si>
    <t>Use of standardised approach for market risk</t>
  </si>
  <si>
    <t>EU MR1 - Market risk under the standardised approach</t>
  </si>
  <si>
    <t>Operational Risk</t>
  </si>
  <si>
    <t>Business indicator for operational risk</t>
  </si>
  <si>
    <t>Remuneration policy</t>
  </si>
  <si>
    <t xml:space="preserve">EU REM1 - Remuneration awarded for the financial year </t>
  </si>
  <si>
    <t>EU REM2 - Special payments  to staff whose professional activities have a material impact on institutions’ risk profile (identified staff)</t>
  </si>
  <si>
    <t xml:space="preserve">EU REM3 - Deferred remuneration </t>
  </si>
  <si>
    <t>EU REM5 - Information on remuneration of staff whose professional activities have a material impact on institutions’ risk profile (identified staff)</t>
  </si>
  <si>
    <t xml:space="preserve"> </t>
  </si>
  <si>
    <t>Encumbered and unencumbered assets</t>
  </si>
  <si>
    <t>EU AE2 - Collateral received and own debt securities issued</t>
  </si>
  <si>
    <t>Interest rate risk of non trading activities</t>
  </si>
  <si>
    <t>Overview of total risk exposure amounts (TREA,CRR Art. 438 (d) - Template EU OV1)</t>
  </si>
  <si>
    <t>Minimum capital</t>
  </si>
  <si>
    <t>IN MILLIONS OF EUROS</t>
  </si>
  <si>
    <t>TREA</t>
  </si>
  <si>
    <t>requirements</t>
  </si>
  <si>
    <t>Credit risk (excl. counterparty credit risk)</t>
  </si>
  <si>
    <t>Of which Standardised approach</t>
  </si>
  <si>
    <t xml:space="preserve">Of which the Foundation IRB (F-IRB) approach </t>
  </si>
  <si>
    <t>Of which slotting approach</t>
  </si>
  <si>
    <t>Of which equities under the simple riskweighted approach</t>
  </si>
  <si>
    <t xml:space="preserve">Of which the Advanced IRB (A-IRB) approach </t>
  </si>
  <si>
    <t>Counterparty credit risk - CCR</t>
  </si>
  <si>
    <t>Of which the standardised approach</t>
  </si>
  <si>
    <t>Of which internal model method (IMM)</t>
  </si>
  <si>
    <t>Of which exposures to a CCP</t>
  </si>
  <si>
    <t>Of which credit valuation adjustment - CVA</t>
  </si>
  <si>
    <t>Of which other CCR</t>
  </si>
  <si>
    <t>Settlement risk</t>
  </si>
  <si>
    <t>Securitisation exposures in the non-trading book (after the cap)</t>
  </si>
  <si>
    <t>Of which securitisation internal rating-based approach</t>
  </si>
  <si>
    <t>Of which securitisation external rating-based approach (including IAA)</t>
  </si>
  <si>
    <t>Of which securitisation standardised approach</t>
  </si>
  <si>
    <t>Of which 1250% / deduction</t>
  </si>
  <si>
    <t>Position, foreign exchange and commodities risks (Market risk)</t>
  </si>
  <si>
    <t>Of which internal model approach</t>
  </si>
  <si>
    <t>Large exposures</t>
  </si>
  <si>
    <t>Operational risk</t>
  </si>
  <si>
    <t>Of which basic indicator approach</t>
  </si>
  <si>
    <t>Of which standardised approach</t>
  </si>
  <si>
    <t>Of which advanced measurement approach</t>
  </si>
  <si>
    <t>Amounts below the threshold for deduction (subject to 250% risk weight)</t>
  </si>
  <si>
    <t>Total</t>
  </si>
  <si>
    <t>KEY METRICS (CRR Art. 447 (a) to (g) - Template EU KM1)</t>
  </si>
  <si>
    <t>2022 Q4</t>
  </si>
  <si>
    <t>2022 Q2</t>
  </si>
  <si>
    <t>Available own funds (amounts)</t>
  </si>
  <si>
    <t xml:space="preserve">Common Equity Tier 1 (CET1) capital </t>
  </si>
  <si>
    <t>Tier 1 capital</t>
  </si>
  <si>
    <t>Total capital</t>
  </si>
  <si>
    <t>Risk-weighted exposure amounts</t>
  </si>
  <si>
    <t>Total risk exposure amount</t>
  </si>
  <si>
    <t>Capital ratios (as a percentage of risk-weighted exposure amount)</t>
  </si>
  <si>
    <t>Common Equity Tier 1 ratio (%)</t>
  </si>
  <si>
    <t>Tier 1 ratio (%)</t>
  </si>
  <si>
    <t>Total capital ratio (%)</t>
  </si>
  <si>
    <t>Additional own funds requirements to address risks other than the risk of excessive leverage (as a percentage of risk-weighted exposure amount)</t>
  </si>
  <si>
    <t xml:space="preserve">Additional own funds requirements to address risks other than the risk of excessive leverage (%) </t>
  </si>
  <si>
    <t xml:space="preserve">     of which: to be made up of CET1 capital (percentage points)</t>
  </si>
  <si>
    <t xml:space="preserve">     of which: to be made up of Tier 1 capital (percentage points)</t>
  </si>
  <si>
    <t>Total SREP own funds requirements (%)</t>
  </si>
  <si>
    <t>Combined buffer and overall capital requirement (as a percentage of risk-weighted exposure amount)</t>
  </si>
  <si>
    <t>Capital conservation buffer (%)</t>
  </si>
  <si>
    <t>Conservation buffer due to macro-prudential or systemic risk identified at the level of a Member State (%)</t>
  </si>
  <si>
    <t>Institution specific countercyclical capital buffer (%)</t>
  </si>
  <si>
    <t>Systemic risk buffer (%)</t>
  </si>
  <si>
    <t>Global Systemically Important Institution buffer (%)</t>
  </si>
  <si>
    <t>Other Systemically Important Institution buffer (%)</t>
  </si>
  <si>
    <t>Combined buffer requirement (%)</t>
  </si>
  <si>
    <t>Overall capital requirements (%)</t>
  </si>
  <si>
    <t>CET1 available after meeting the total SREP own funds requirements (%)</t>
  </si>
  <si>
    <t>Total exposure measure</t>
  </si>
  <si>
    <t>Leverage ratio (%)</t>
  </si>
  <si>
    <t>Additional own funds requirements to address the risk of excessive leverage (as a percentage of total exposure measure)</t>
  </si>
  <si>
    <t xml:space="preserve">Additional own funds requirements to address the risk of excessive leverage (%) </t>
  </si>
  <si>
    <t>Total SREP leverage ratio requirements (%)</t>
  </si>
  <si>
    <t>Leverage ratio buffer and overall leverage ratio requirement (as a percentage of total exposure measure)</t>
  </si>
  <si>
    <t>Leverage ratio buffer requirement (%)</t>
  </si>
  <si>
    <t>Overall leverage ratio requirement (%)</t>
  </si>
  <si>
    <t>Liquidity Coverage Ratio (LCR)</t>
  </si>
  <si>
    <t>Total high-quality liquid assets (HQLA)</t>
  </si>
  <si>
    <t xml:space="preserve">Cash outflows - Total weighted value </t>
  </si>
  <si>
    <t xml:space="preserve">Cash inflows - Total weighted value </t>
  </si>
  <si>
    <t>Total net cash outflows (adjusted value)</t>
  </si>
  <si>
    <t>Liquidity coverage ratio (%)</t>
  </si>
  <si>
    <t>Net Stable Funding Ratio (NSFR)</t>
  </si>
  <si>
    <t>Total available stable funding</t>
  </si>
  <si>
    <t>Total required stable funding</t>
  </si>
  <si>
    <t>NSFR ratio (%)</t>
  </si>
  <si>
    <t>Differences between accounting and prudential scopes of consolidation (CRR Art 436 (c) - Template EU LI1)</t>
  </si>
  <si>
    <t xml:space="preserve">Carrying values of items: </t>
  </si>
  <si>
    <t xml:space="preserve">published financial statements </t>
  </si>
  <si>
    <t>under scope of prudential consolidation</t>
  </si>
  <si>
    <t>credit risk</t>
  </si>
  <si>
    <t>counterparty credit risk</t>
  </si>
  <si>
    <t>securitisation framework</t>
  </si>
  <si>
    <t>market risk</t>
  </si>
  <si>
    <t>Not subject to capital requirements</t>
  </si>
  <si>
    <t>Cash and balances with Central Banks</t>
  </si>
  <si>
    <t>Loans and advances to banks</t>
  </si>
  <si>
    <t>Derivative assets held for risk management</t>
  </si>
  <si>
    <t>Loans and advances to public sector</t>
  </si>
  <si>
    <t>Loans and advances to customers</t>
  </si>
  <si>
    <t>Current tax assets</t>
  </si>
  <si>
    <t>Prepayments and other receivables</t>
  </si>
  <si>
    <t>Deferred tax assets</t>
  </si>
  <si>
    <t>Total assets</t>
  </si>
  <si>
    <t>Main sources of differences between regulatory exposure amounts and carrying values in financial statements for 2022 (CRR Art. 436 (d) - Template EU LI2)</t>
  </si>
  <si>
    <t>Items subject to</t>
  </si>
  <si>
    <t>Credit risk framework</t>
  </si>
  <si>
    <t xml:space="preserve">Securitisation framework </t>
  </si>
  <si>
    <t>CCR framework</t>
  </si>
  <si>
    <t>Market risk framework</t>
  </si>
  <si>
    <t>Asset carrying value amount under scope of prudential consolidation</t>
  </si>
  <si>
    <t>Liabilities carrying value amount under the prudential scope of consolidation</t>
  </si>
  <si>
    <t>Total net amount under the prudential scope of consolidation</t>
  </si>
  <si>
    <t>Off-balance sheet amounts</t>
  </si>
  <si>
    <t xml:space="preserve">Differences in valuations </t>
  </si>
  <si>
    <t>Differences due to different netting rules,</t>
  </si>
  <si>
    <t>Differences due to consideration of provisions</t>
  </si>
  <si>
    <t>Differences due to the use of credit risk mitigation techniques (CRMs)</t>
  </si>
  <si>
    <t>Differences due to credit conversion factors</t>
  </si>
  <si>
    <t>Differences due to Securitisation with risk transfer</t>
  </si>
  <si>
    <t>Other differences</t>
  </si>
  <si>
    <t>Exposure amounts considered for regulatory purposes</t>
  </si>
  <si>
    <t>Differences in the scopes of consolidation (entity by entity) - CRR Art. 436(b) - Template EU LI3</t>
  </si>
  <si>
    <t>as per 31/12/2022</t>
  </si>
  <si>
    <t>Method of regulatory consolidation</t>
  </si>
  <si>
    <t>Description of the entity</t>
  </si>
  <si>
    <t>Name of the entity</t>
  </si>
  <si>
    <t>Method of accounting consolidation</t>
  </si>
  <si>
    <t>Full consolidation</t>
  </si>
  <si>
    <t>Proportional consolidation</t>
  </si>
  <si>
    <t>Neither consolidated or deducted</t>
  </si>
  <si>
    <t>Deducted</t>
  </si>
  <si>
    <t>Securitised Residential Mortgage Portfolio I B.V.</t>
  </si>
  <si>
    <t>X</t>
  </si>
  <si>
    <t>Special purpose vehicle</t>
  </si>
  <si>
    <t>Securitised Residential Mortgage Portfolio II B.V.</t>
  </si>
  <si>
    <t>Dutch Residential Mortgage Portfolio II B.V. *</t>
  </si>
  <si>
    <t>Stichting Trustee Achmea Hypotheekbank</t>
  </si>
  <si>
    <t>Stichting Incasso Achmea Hypotheken</t>
  </si>
  <si>
    <t>Achmea Conditional Pass-Through Covered Bond Company B.V.</t>
  </si>
  <si>
    <t xml:space="preserve">Achmea Soft Bullet Covered Bond Company B.V. </t>
  </si>
  <si>
    <t>* The notes redeemed on first optional redemption date December 29 2022. The BV will liquidated in 2023</t>
  </si>
  <si>
    <t>Prudent valuation adjustments for 2022 (CRR Art. 436(e) - Template EU PV1)</t>
  </si>
  <si>
    <t>IN THOUSENDS OF EUROS</t>
  </si>
  <si>
    <t>Risk category:</t>
  </si>
  <si>
    <t>Category level AVA - Valuation uncertainty</t>
  </si>
  <si>
    <t>Total category level post-diversification</t>
  </si>
  <si>
    <t>Category level AVA</t>
  </si>
  <si>
    <t>Equity</t>
  </si>
  <si>
    <t>Interest rates</t>
  </si>
  <si>
    <t>Foreign exchange</t>
  </si>
  <si>
    <t>Credit</t>
  </si>
  <si>
    <t>Commodities</t>
  </si>
  <si>
    <t>Unearned credit spreads AVA</t>
  </si>
  <si>
    <t>Investment and funding costs AVA</t>
  </si>
  <si>
    <t>Of which: Total core approach in the trading book</t>
  </si>
  <si>
    <t>Of which: Total core approach in the banking book</t>
  </si>
  <si>
    <t>Market price uncertainty</t>
  </si>
  <si>
    <t>Close-out cost</t>
  </si>
  <si>
    <t>Concentration</t>
  </si>
  <si>
    <t>Early termination</t>
  </si>
  <si>
    <t>Model risk</t>
  </si>
  <si>
    <t>Future administrative costs</t>
  </si>
  <si>
    <t>Total Additional Valuation Adjustments (AVAs)</t>
  </si>
  <si>
    <t>Achmea Bank applies the simplified approach for Additional Valuation Adjustments</t>
  </si>
  <si>
    <t>Composition of regulatory own funds (CRR Art 437(a,d,e,f) - Template EU CC1)</t>
  </si>
  <si>
    <t>IN THOUSANDS OF EUROS</t>
  </si>
  <si>
    <t>Amounts</t>
  </si>
  <si>
    <t>Sources based to regulatory scope</t>
  </si>
  <si>
    <t>Directly issued qualifying common share capital plus related stock surplus</t>
  </si>
  <si>
    <t>(b) + (  c)</t>
  </si>
  <si>
    <t>Retained earnings</t>
  </si>
  <si>
    <t>(d) minus result of 2021 and other comprehensive income</t>
  </si>
  <si>
    <t>Accumulated other comprehensive income</t>
  </si>
  <si>
    <t>Common Equity Tier 1 capital before regulatory adjustments</t>
  </si>
  <si>
    <t>Prudential valuation</t>
  </si>
  <si>
    <t>Fair value gains and losses arising from the institution's own credit risk related to derivative liabilities</t>
  </si>
  <si>
    <t>Other regulatory adjusments</t>
  </si>
  <si>
    <t>Total regulatory adjustment to CET1</t>
  </si>
  <si>
    <t>Common Equity Tier 1 Capital (CET1)</t>
  </si>
  <si>
    <t>Paid up capital instruments and subordinated loans</t>
  </si>
  <si>
    <t>Tier 2 Capital</t>
  </si>
  <si>
    <t>Common Equity Tier 1 ratio</t>
  </si>
  <si>
    <t>Tier 1 ratio</t>
  </si>
  <si>
    <t>Total Capital Ratio</t>
  </si>
  <si>
    <t>Institution specific buffer requirement</t>
  </si>
  <si>
    <t>of which: capital conservation buffer requirement</t>
  </si>
  <si>
    <t>of which: bank specific countercyclical buffer requirement</t>
  </si>
  <si>
    <t>Common Equity Tier 1 available to meet buffers after meeting the banks' minimum capital requirements</t>
  </si>
  <si>
    <t>Reconciliation of regulatory capital to balance sheet (CRR Art 437(a) - Template EU CC2)</t>
  </si>
  <si>
    <t>Balance sheet as in published financial statements</t>
  </si>
  <si>
    <t>Reference</t>
  </si>
  <si>
    <t>Assets</t>
  </si>
  <si>
    <t>Total Assets</t>
  </si>
  <si>
    <t>Liabilities</t>
  </si>
  <si>
    <t>Deposits from banks</t>
  </si>
  <si>
    <t>Derivative liabilities held for risk management</t>
  </si>
  <si>
    <t>Funds entrusted</t>
  </si>
  <si>
    <t>Current tax liabilities</t>
  </si>
  <si>
    <t>Accruals and other liabilities</t>
  </si>
  <si>
    <t>Debt securities issued</t>
  </si>
  <si>
    <t>Subordinated liabilities</t>
  </si>
  <si>
    <t>Provisions</t>
  </si>
  <si>
    <t>Total Liabilities</t>
  </si>
  <si>
    <t>Share Capital</t>
  </si>
  <si>
    <t>b</t>
  </si>
  <si>
    <t>Share premium</t>
  </si>
  <si>
    <t>c</t>
  </si>
  <si>
    <t>Other Reserves</t>
  </si>
  <si>
    <t>d</t>
  </si>
  <si>
    <t>Net profit for the period</t>
  </si>
  <si>
    <t>Total shareholders' equity</t>
  </si>
  <si>
    <t>Total Equity and Liabilities</t>
  </si>
  <si>
    <t>EU-9a</t>
  </si>
  <si>
    <t>EU-9b</t>
  </si>
  <si>
    <t>Summary reconciliation of accounting assets and leverage ratio exposures (CRR Art. 451 (1b) - Template EU LR1 - LRSum)</t>
  </si>
  <si>
    <t>Total assets as per published financial statements</t>
  </si>
  <si>
    <t>Adjustment for entities which are consolidated for accounting purposes but are outside the scope of regulatory consolidation</t>
  </si>
  <si>
    <t>(Adjustment for securitised exposures that meet the operational requirements for the recognition of risk transference)</t>
  </si>
  <si>
    <t>(Adjustment for temporary exemption of exposures to central banks (if applicable))</t>
  </si>
  <si>
    <t>(Adjustment for fiduciary assets recognised on the balance sheet pursuant to the applicable accounting framework but excluded from the leverage ratio exposure measure)</t>
  </si>
  <si>
    <t>Adjustment for regular-way purchases and sales of financial assets subject to trade date accounting</t>
  </si>
  <si>
    <t>Adjustment for eligible cash pooling transactions</t>
  </si>
  <si>
    <t>Adjustments for derivative financial instruments</t>
  </si>
  <si>
    <t>Adjustments for securities financing transactions "SFTs"</t>
  </si>
  <si>
    <t>Adjustment for off-balance sheet items (ie conversion to credit equivalent amounts of off-balance sheet exposures)</t>
  </si>
  <si>
    <t>(Adjustment for prudent valuation adjustments and specific and general provisions which have reduced Tier 1 capital)</t>
  </si>
  <si>
    <t>(Adjustment for exposures excluded from the total exposure measure in accordance with point (c) of Article 429a(1) CRR)</t>
  </si>
  <si>
    <t>(Adjustment for exposures excluded from the total exposure measure in accordance with point (j) of Article 429a(1) CRR)</t>
  </si>
  <si>
    <t>Other adjustments</t>
  </si>
  <si>
    <t>Total leverage ratio exposure</t>
  </si>
  <si>
    <t xml:space="preserve">Leverage ratio common disclosure (CRR Art. 451 - Template  EU LR2 - LRCom) </t>
  </si>
  <si>
    <t>On-balance sheet exposures (excluding derivatives and SFTs)</t>
  </si>
  <si>
    <t>On-balance sheet items (excluding derivatives, SFTs, but including collateral)</t>
  </si>
  <si>
    <t>Gross-up for derivatives collateral provided, where deducted from the balance sheet assets pursuant to the applicable accounting framework</t>
  </si>
  <si>
    <t>(Deductions of receivables assets for cash variation margin provided in derivatives transactions)</t>
  </si>
  <si>
    <t>(Adjustment for securities received under securities financing transactions that are recognised as an asset)</t>
  </si>
  <si>
    <t>(General credit risk adjustments to on-balance sheet items)</t>
  </si>
  <si>
    <t>(Asset amounts deducted in determining Tier 1 capital)</t>
  </si>
  <si>
    <t xml:space="preserve">Total on-balance sheet exposures (excluding derivatives and SFTs) </t>
  </si>
  <si>
    <t>Derivative exposures</t>
  </si>
  <si>
    <t>Replacement cost associated with all derivatives transactions (ie net of eligible cash variation margin)</t>
  </si>
  <si>
    <t>EU-8a</t>
  </si>
  <si>
    <t>Derogation for derivatives: replacement costs contribution under the simplified standardised approach</t>
  </si>
  <si>
    <t>Add-on amounts for potential future exposure associated with SA-CCR derivatives transactions*)</t>
  </si>
  <si>
    <t>Derogation for derivatives: Potential future exposure contribution under the simplified standardised approach</t>
  </si>
  <si>
    <t>Exposure determined under Original Exposure Method</t>
  </si>
  <si>
    <t>(Exempted CCP leg of client-cleared trade exposures) (SA-CCR)</t>
  </si>
  <si>
    <t>EU-10a</t>
  </si>
  <si>
    <t>(Exempted CCP leg of client-cleared trade exposures) (simplified standardised approach)</t>
  </si>
  <si>
    <t>EU-10b</t>
  </si>
  <si>
    <t>(Exempted CCP leg of client-cleared trade exposures) (Original Exposure Method)</t>
  </si>
  <si>
    <t>Adjusted effective notional amount of written credit derivatives</t>
  </si>
  <si>
    <t>(Adjusted effective notional offsets and add-on deductions for written credit derivatives)</t>
  </si>
  <si>
    <t>Total derivative exposures</t>
  </si>
  <si>
    <t>Securities financing transaction (SFT) exposures</t>
  </si>
  <si>
    <t>Gross SFT assets (with no recognition of netting), after adjusting for sales accounting transactions</t>
  </si>
  <si>
    <t>(Netted amounts of cash payables and cash receivables of gross SFT assets)</t>
  </si>
  <si>
    <t>Counterparty credit risk exposure for SFT assets</t>
  </si>
  <si>
    <t>EU-16a</t>
  </si>
  <si>
    <t>Derogation for SFTs: Counterparty credit risk exposure</t>
  </si>
  <si>
    <t>Agent transaction exposures</t>
  </si>
  <si>
    <t>EU-17a</t>
  </si>
  <si>
    <t>(Exempted CCP leg of client-cleared SFT exposure)</t>
  </si>
  <si>
    <t xml:space="preserve">Total securities financing transaction exposures </t>
  </si>
  <si>
    <t xml:space="preserve">Other off-balance sheet exposures </t>
  </si>
  <si>
    <t>Off-balance sheet exposures at gross notional amount</t>
  </si>
  <si>
    <t>(Adjustments for conversion to credit equivalent amounts)</t>
  </si>
  <si>
    <t>(General provisions deducted in determining Tier 1 capital and specific provisions associated associated with off-balance sheet exposures)</t>
  </si>
  <si>
    <t>Off-balance sheet exposures</t>
  </si>
  <si>
    <t>Excluded exposures</t>
  </si>
  <si>
    <t>EU-22a</t>
  </si>
  <si>
    <t>(Exposures excluded from the total exposure measure in accordance with point (c) of Article 429a(1) CRR)</t>
  </si>
  <si>
    <t>EU-22b</t>
  </si>
  <si>
    <t>(Exposures exempted in accordance with point (j) of Article 429a(1) CRR (on and off balance sheet))</t>
  </si>
  <si>
    <t>(Exposures to the central bank exempted in accordance with point (n) of Article 429a(1) CRR)</t>
  </si>
  <si>
    <t>EU-22c</t>
  </si>
  <si>
    <t>(Excluded exposures of public development banks (or units) - Public sector investments)</t>
  </si>
  <si>
    <t>EU-22d</t>
  </si>
  <si>
    <t>(Excluded exposures of public development banks (or units) - Promotional loans)</t>
  </si>
  <si>
    <t>EU-22e</t>
  </si>
  <si>
    <t>(Excluded passing-through promotional loan exposures by non-public development banks (or units))</t>
  </si>
  <si>
    <t>EU-22f</t>
  </si>
  <si>
    <t xml:space="preserve">(Excluded guaranteed parts of exposures arising from export credits) </t>
  </si>
  <si>
    <t>EU-22g</t>
  </si>
  <si>
    <t>(Excluded excess collateral deposited at triparty agents)</t>
  </si>
  <si>
    <t>EU-22h</t>
  </si>
  <si>
    <t>(Excluded CSD related services of CSD/institutions in accordance with point (o) of Article 429a(1) CRR)</t>
  </si>
  <si>
    <t>EU-22i</t>
  </si>
  <si>
    <t>(Excluded CSD related services of designated institutions in accordance with point (p) of Article 429a(1) CRR)</t>
  </si>
  <si>
    <t>EU-22j</t>
  </si>
  <si>
    <t>(Reduction of the exposure value of pre-financing or intermediate loans)</t>
  </si>
  <si>
    <t>EU-22k</t>
  </si>
  <si>
    <t>(Total exempted exposures)</t>
  </si>
  <si>
    <t>Capital and total exposure measure</t>
  </si>
  <si>
    <t>EU-25</t>
  </si>
  <si>
    <t>Leverage ratio (without the adjustment due to excluded exposures of public development banks - Public sector investments) (%)</t>
  </si>
  <si>
    <t>25a</t>
  </si>
  <si>
    <t>Leverage ratio (excluding the impact of any applicable temporary exemption of
central bank reserves)</t>
  </si>
  <si>
    <t>Regulatory minimum leverage ratio requirement (%)</t>
  </si>
  <si>
    <t xml:space="preserve">Additional leverage ratio requirements (%) </t>
  </si>
  <si>
    <t>EU-27a</t>
  </si>
  <si>
    <t>Required leverage buffer (%)</t>
  </si>
  <si>
    <t>Choice on transitional arrangements and relevant exposures</t>
  </si>
  <si>
    <t>EU-27b</t>
  </si>
  <si>
    <t>Choice on transitional arrangements for the definition of the capital measure</t>
  </si>
  <si>
    <t>Disclosure of mean values</t>
  </si>
  <si>
    <t>Mean of daily values of gross SFT assets, after adjustment for sale accounting transactions and netted of amounts of associated cash payables and cash receivable</t>
  </si>
  <si>
    <t>Quarter-end value of gross SFT assets, after adjustment for sale accounting transactions and netted of amounts of associated cash payables and cash receivables</t>
  </si>
  <si>
    <t>Total exposure measure (including the impact of any applicable temporary exemption of central bank reserves) incorporating mean values from row 28 of gross SFT assets (after adjustment for sale accounting transactions and netted of amounts of associated cash payables and cash receivables)</t>
  </si>
  <si>
    <t>30a</t>
  </si>
  <si>
    <t>Total exposure measure (excluding the impact of any applicable temporary exemption of central bank reserves) incorporating mean values from row 28 of gross SFT assets (after adjustment for sale accounting transactions and netted of amounts of associated cash payables and cash receivables)</t>
  </si>
  <si>
    <t>Leverage ratio (including the impact of any applicable temporary exemption of central bank reserves) incorporating mean values from row 28 of gross SFT assets (after adjustment for sale accounting transactions and netted of amounts of associated cash payables and cash receivables)</t>
  </si>
  <si>
    <t>31a</t>
  </si>
  <si>
    <t>Leverage ratio (excluding the impact of any applicable temporary exemption of central bank reserves) incorporating mean values from row 28 of gross SFT assets (after adjustment for sale accounting transactions and netted of amounts of associated cash payables and cash receivables)</t>
  </si>
  <si>
    <t>*)In 2020: Add-on amounts for PFE associated with all derivatives transactions (mark-to-market method)</t>
  </si>
  <si>
    <t>Split-up of on balance sheet exposures (excluding derivatives, SFTs and exempted exposures) (CRR Art. 451 (1b) - Template EU LR3 - LRSpl)</t>
  </si>
  <si>
    <t>CRR leverage ratio exposures</t>
  </si>
  <si>
    <t>Total on-balance sheet exposures (excluding derivatives, SFTs, and exempted exposures), of which:</t>
  </si>
  <si>
    <t>Trading book exposures</t>
  </si>
  <si>
    <t>Banking book exposures, of which:</t>
  </si>
  <si>
    <t>Covered bonds</t>
  </si>
  <si>
    <t>Exposures treated as sovereigns</t>
  </si>
  <si>
    <t>Exposures to regional governments, MDB, international organisations and PSE, not treated as sovereigns</t>
  </si>
  <si>
    <t>Institutions</t>
  </si>
  <si>
    <t>Secured by mortgages of immovable properties</t>
  </si>
  <si>
    <t>Retail exposures</t>
  </si>
  <si>
    <t>Corporates</t>
  </si>
  <si>
    <t>Exposures in default</t>
  </si>
  <si>
    <t>Other exposures (eg equity, securitisations, and other non-credit obligation assets)</t>
  </si>
  <si>
    <t>Quantitative information of LCR (CRR Art. 451a(2) - Template EU LIQ1)</t>
  </si>
  <si>
    <t>Total unweighted value (average)</t>
  </si>
  <si>
    <t>Total weighted value (average)</t>
  </si>
  <si>
    <t>Quarter ending on (DD Month YYY)</t>
  </si>
  <si>
    <t>Number of data points used in the calculation of averages</t>
  </si>
  <si>
    <t>HIGH-QUALITY LIQUID ASSETS</t>
  </si>
  <si>
    <t>CASH – OUTFLOWS</t>
  </si>
  <si>
    <t>Retail deposits ans deposits from small business customers</t>
  </si>
  <si>
    <t>of which stable deposits</t>
  </si>
  <si>
    <t>of which less stable deposits</t>
  </si>
  <si>
    <t>Unsecured wholesale funding</t>
  </si>
  <si>
    <t>of which operational deposits and bank deposits</t>
  </si>
  <si>
    <t>of which non operational deposits</t>
  </si>
  <si>
    <t>of which unsecured debt</t>
  </si>
  <si>
    <t>Secured wholesale funding</t>
  </si>
  <si>
    <t>Additional requirements</t>
  </si>
  <si>
    <t>of which outflows related to derivatives and collateral</t>
  </si>
  <si>
    <t>of which outflows related to loss of funding on debt products</t>
  </si>
  <si>
    <t>of which credit and liquidity facilities</t>
  </si>
  <si>
    <t>Other contractual funding obligations</t>
  </si>
  <si>
    <t>Other contingent funding obligations</t>
  </si>
  <si>
    <t>TOTAL CASH OUTFLOWS</t>
  </si>
  <si>
    <t>CASH – INFLOWS</t>
  </si>
  <si>
    <t>Secured lening (eg reverse repos)</t>
  </si>
  <si>
    <t>Inflows from fully performing exposures</t>
  </si>
  <si>
    <t>Other cash inflows</t>
  </si>
  <si>
    <t>(Difference between total weighted inflows and total weighted outflows arising from transactions in third countries where there are transfer restrictions or which are denominated in non-convertible currencies)</t>
  </si>
  <si>
    <t>(Excess inflows from a related specialised credit institution)</t>
  </si>
  <si>
    <t>TOTAL CASH INFLOWS</t>
  </si>
  <si>
    <t>Fully exempt inflows</t>
  </si>
  <si>
    <t>Inflows subject to 90% cap</t>
  </si>
  <si>
    <t>Inflows subject to 75% cap</t>
  </si>
  <si>
    <t>TOTAL ADJUSTED VALUE</t>
  </si>
  <si>
    <t>Liquidity buffer</t>
  </si>
  <si>
    <t>Total net cash outflows</t>
  </si>
  <si>
    <t>Liquidity Coverage ratio (%)</t>
  </si>
  <si>
    <t xml:space="preserve">Net Stable Funding Ratio (CRR Art. 451a(3) - Template EU LIQ2) </t>
  </si>
  <si>
    <t>December 2022</t>
  </si>
  <si>
    <t>Unweighted value by residual maturity</t>
  </si>
  <si>
    <t>Weighted value</t>
  </si>
  <si>
    <t>No maturity</t>
  </si>
  <si>
    <t>&lt; 6 months</t>
  </si>
  <si>
    <t>6 months to &lt; 1yr</t>
  </si>
  <si>
    <t>&gt; 1 yr</t>
  </si>
  <si>
    <t>AVAILABLE STABLE FUNDING (ASF) items</t>
  </si>
  <si>
    <t>Capital items and instruments</t>
  </si>
  <si>
    <t>Other capital instruments</t>
  </si>
  <si>
    <t>Retail deposits</t>
  </si>
  <si>
    <t>Stable deposits</t>
  </si>
  <si>
    <t>Less stable deposits</t>
  </si>
  <si>
    <t>Wholesale funding</t>
  </si>
  <si>
    <t>Operational deposits</t>
  </si>
  <si>
    <t>Other wholesale funding</t>
  </si>
  <si>
    <t>Interdependent liabilities</t>
  </si>
  <si>
    <t>Other liabilities</t>
  </si>
  <si>
    <t>NSFR derivative liabilities</t>
  </si>
  <si>
    <t>All other liabilities and capital instruments not included in the above categories</t>
  </si>
  <si>
    <t>TOTAL AVAILABLE STABLE FUNDING (ASF)</t>
  </si>
  <si>
    <t>REQUIRED STABLE FUNDING(RSF) items</t>
  </si>
  <si>
    <t>Total high quality liquid assets (HQLA)</t>
  </si>
  <si>
    <t>Assets encumbered for a residual maturity of one year or more in a cover pool</t>
  </si>
  <si>
    <t>Deposits held at other financial institutions for operational purpose</t>
  </si>
  <si>
    <t>Performing loans and securities; of which</t>
  </si>
  <si>
    <t>Performing securities financing transactions with financial customers collateralised by Level 1 HQLA subject to 0% haircut</t>
  </si>
  <si>
    <t>Performing securities financing transactions with financial customer collateralised by other assets and loans and advances to financial institutions</t>
  </si>
  <si>
    <t>Performing loans to non- financial corporate clients, loans to retail and small business customers, and loans to sovereigns, and PSEs, of which:</t>
  </si>
  <si>
    <t>with a risk weight of less than or equal to 35% (SA credit risk)</t>
  </si>
  <si>
    <t>Performing residential mortgages; of which</t>
  </si>
  <si>
    <t xml:space="preserve">  with a risk weight of less than or equal to 35% (SA credit risk)</t>
  </si>
  <si>
    <t>Other loans and securities that are not in default and do not qualify as HQLA, including exchange-traded equities and trade finance on-balance sheet products</t>
  </si>
  <si>
    <t>Interdependent assets</t>
  </si>
  <si>
    <t>Other assets</t>
  </si>
  <si>
    <t>Physical traded commodities</t>
  </si>
  <si>
    <t>Assets posted as intitial margin for derivative contracts and contibutions to default funds of CCP's</t>
  </si>
  <si>
    <t>NSFR derivative assets</t>
  </si>
  <si>
    <t>NSFR derivative liabities before deduction of variation margin posted</t>
  </si>
  <si>
    <t>All other assets not included in the above categories</t>
  </si>
  <si>
    <t>Off balance sheet items</t>
  </si>
  <si>
    <t>TOTAL REQUIRED STABLE FUNDING (RSF)</t>
  </si>
  <si>
    <t>Net Stable Funding Ratio (%)</t>
  </si>
  <si>
    <t>September 2022</t>
  </si>
  <si>
    <t>June 2022</t>
  </si>
  <si>
    <t>March 2022</t>
  </si>
  <si>
    <t>Performing and non-performing exposures and related provisions  (Article 442 - EU CR1)</t>
  </si>
  <si>
    <t>Gross carrying amount/nominal amount</t>
  </si>
  <si>
    <t>Accumulated impairment, accumulated negative changes in fair value due to credit risk and provisions</t>
  </si>
  <si>
    <t>Accumulated partial write-off</t>
  </si>
  <si>
    <t>Collateral and financial guarantees received</t>
  </si>
  <si>
    <t>Performing exposures</t>
  </si>
  <si>
    <t>Non-performing exposures</t>
  </si>
  <si>
    <t>Performing exposures – accumulated impairment and provisions</t>
  </si>
  <si>
    <t xml:space="preserve">Non-performing exposures – accumulated impairment, accumulated negative changes in fair value due to credit risk and provisions </t>
  </si>
  <si>
    <t>On performing exposures</t>
  </si>
  <si>
    <t>On non-performing exposures</t>
  </si>
  <si>
    <t>Of which stage 1</t>
  </si>
  <si>
    <t>Of which stage 2</t>
  </si>
  <si>
    <t>Of which stage 3</t>
  </si>
  <si>
    <t>Cash balances at central banks and other demand deposits</t>
  </si>
  <si>
    <t>Loans and advances</t>
  </si>
  <si>
    <t>Central banks</t>
  </si>
  <si>
    <t>General governments</t>
  </si>
  <si>
    <t/>
  </si>
  <si>
    <t>Credit institutions</t>
  </si>
  <si>
    <t>Other financial corporations</t>
  </si>
  <si>
    <t>Non-financial corporations</t>
  </si>
  <si>
    <t xml:space="preserve">          Of which SMEs</t>
  </si>
  <si>
    <t>Households</t>
  </si>
  <si>
    <t>Debt securities</t>
  </si>
  <si>
    <t>Off-balance-sheet exposures</t>
  </si>
  <si>
    <t>Performing and non-performing exposures and related provisions  (CRR Art. 442 - Template EU CR1-A)</t>
  </si>
  <si>
    <t>Net exposure value</t>
  </si>
  <si>
    <t>On demand</t>
  </si>
  <si>
    <t>&lt;= 1 year</t>
  </si>
  <si>
    <t>&gt; 1 year &lt;= 5 years</t>
  </si>
  <si>
    <t>&gt; 5 years</t>
  </si>
  <si>
    <t>No stated maturity</t>
  </si>
  <si>
    <t>Credit quality of forborne exposures  (CRR Art. 442 (c) - Template EU CQ1)</t>
  </si>
  <si>
    <t>Gross carrying amount/nominal amount of exposures with forbearance measures</t>
  </si>
  <si>
    <t>Collateral received and financial guarantees received on forborne exposures</t>
  </si>
  <si>
    <t>Performing forborne</t>
  </si>
  <si>
    <t>Non-performing forborne</t>
  </si>
  <si>
    <t>On performing forborne exposures</t>
  </si>
  <si>
    <t>On non-performing forborne exposures</t>
  </si>
  <si>
    <t>Of which collateral and financial guarantees received on non-performing exposures with forbearance measures</t>
  </si>
  <si>
    <t>Of which defaulted</t>
  </si>
  <si>
    <t>Of which impaired</t>
  </si>
  <si>
    <t>Debt Securities</t>
  </si>
  <si>
    <t>Loan commitments given</t>
  </si>
  <si>
    <t>Credit quality of performing and non-performing exposures by past due days (CRR Art. 442(d) - Template EU CQ3)</t>
  </si>
  <si>
    <t>Not past due or past due ≤ 30 days</t>
  </si>
  <si>
    <t>Past due &gt; 30 days ≤ 90 days</t>
  </si>
  <si>
    <t>Unlikely to pay that are not past due or are past due ≤ 90 days</t>
  </si>
  <si>
    <t xml:space="preserve">Past due
&gt; 90 days
≤ 180 days
</t>
  </si>
  <si>
    <t xml:space="preserve">Past due
&gt; 180 days
≤ 1 year
</t>
  </si>
  <si>
    <t>Past due
&gt; 1 year ≤ 2 years</t>
  </si>
  <si>
    <t xml:space="preserve">Past due
&gt; 2 years ≤ 5 years
</t>
  </si>
  <si>
    <t xml:space="preserve">Past due
&gt; 5 years ≤ 7 years
</t>
  </si>
  <si>
    <t>Past due &gt; 7 years</t>
  </si>
  <si>
    <t xml:space="preserve">      Of which SMEs</t>
  </si>
  <si>
    <t>Credit quality of loans and advances to non-financial corporations by industry  (Art. 442 (c,e) - Template EU CQ5)</t>
  </si>
  <si>
    <t>Gross carrying amount</t>
  </si>
  <si>
    <t>Accumulated impairment</t>
  </si>
  <si>
    <t>Accumulated negative changes in fair value due to credit risk on non-performing exposures</t>
  </si>
  <si>
    <t>Of which non-performing</t>
  </si>
  <si>
    <t>Of which loans and advances subject to impairment</t>
  </si>
  <si>
    <t>Agriculture, forestry and fishing</t>
  </si>
  <si>
    <t>Mining and quarrying</t>
  </si>
  <si>
    <t>Manufacturing</t>
  </si>
  <si>
    <t>Electricity, gas, steam and air conditioning supply</t>
  </si>
  <si>
    <t>Water supply</t>
  </si>
  <si>
    <t>Construction</t>
  </si>
  <si>
    <t>Wholesale and retail trade</t>
  </si>
  <si>
    <t>Transport and storage</t>
  </si>
  <si>
    <t>Accommodation and food service activities</t>
  </si>
  <si>
    <t>Information and communication</t>
  </si>
  <si>
    <t>Financial and insurance actvities</t>
  </si>
  <si>
    <t>Real estate activities</t>
  </si>
  <si>
    <t>Professional, scientific and technical activities</t>
  </si>
  <si>
    <t>Administrative and support service activities</t>
  </si>
  <si>
    <t>Public administration and defense, compulsory social security</t>
  </si>
  <si>
    <t>Education</t>
  </si>
  <si>
    <t>Human health services and social work activities</t>
  </si>
  <si>
    <t>Arts, entertainment and recreation</t>
  </si>
  <si>
    <t>Other services</t>
  </si>
  <si>
    <t>CRM techniques overview:  Disclosure of the use of credit risk mitigation techniques (CRR Art. 453 - Template EU CR3)</t>
  </si>
  <si>
    <t xml:space="preserve">Unsecured carrying amount </t>
  </si>
  <si>
    <t>Secured carrying amount</t>
  </si>
  <si>
    <t xml:space="preserve">Of which secured by collateral </t>
  </si>
  <si>
    <t>Of which secured by financial guarantees</t>
  </si>
  <si>
    <t>Of which secured by credit derivatives</t>
  </si>
  <si>
    <t xml:space="preserve">Debt securities </t>
  </si>
  <si>
    <t>  </t>
  </si>
  <si>
    <t xml:space="preserve">     Of which non-performing exposures</t>
  </si>
  <si>
    <t xml:space="preserve">            Of which defaulted </t>
  </si>
  <si>
    <t>Standardised approach – Credit risk exposure and CRM effects (CRR Art. 444 and 453 - Template EU CR4)</t>
  </si>
  <si>
    <t>Exposures before CCF and before CRM</t>
  </si>
  <si>
    <t>Exposures post CCF and post CRM</t>
  </si>
  <si>
    <t>RWAs and RWAs density</t>
  </si>
  <si>
    <t>On-balance-sheet exposures</t>
  </si>
  <si>
    <t>RWAs</t>
  </si>
  <si>
    <t xml:space="preserve">RWAs density (%) </t>
  </si>
  <si>
    <t>Central governments or central banks</t>
  </si>
  <si>
    <t>Regional government or local authorities</t>
  </si>
  <si>
    <t>Public sector entities</t>
  </si>
  <si>
    <t>Multilateral development banks</t>
  </si>
  <si>
    <t>International organisations</t>
  </si>
  <si>
    <t>Retail</t>
  </si>
  <si>
    <t>Secured by mortgages on immovable property</t>
  </si>
  <si>
    <t>Exposures associated with particularly high risk</t>
  </si>
  <si>
    <t>Institutions and corporates with a short-term credit assessment</t>
  </si>
  <si>
    <t>Collective investment undertakings</t>
  </si>
  <si>
    <t>Other items</t>
  </si>
  <si>
    <t>TOTAL</t>
  </si>
  <si>
    <t>Standardised approach (Article 444 - EU CR5)</t>
  </si>
  <si>
    <t>Risk weight</t>
  </si>
  <si>
    <t>Of which unrated</t>
  </si>
  <si>
    <t>Exposure classes</t>
  </si>
  <si>
    <t>Others</t>
  </si>
  <si>
    <t>Exposures secured by mortgages on immovable property</t>
  </si>
  <si>
    <t>Exposures to institutions and corporates with a short-term credit assessment</t>
  </si>
  <si>
    <t>Units or shares in collective investment undertakings</t>
  </si>
  <si>
    <t>Equity exposures</t>
  </si>
  <si>
    <t>Analysis of CCR exposure by approach (CRR Art. 439 (f,g,k) - Template EU CCR1)</t>
  </si>
  <si>
    <t>Replacement cost (RC)</t>
  </si>
  <si>
    <t>Potential future exposure  (PFE)</t>
  </si>
  <si>
    <t>EEPE</t>
  </si>
  <si>
    <t>Alpha used for computing regulatory exposure value</t>
  </si>
  <si>
    <t>Exposure value pre-CRM</t>
  </si>
  <si>
    <t>Exposure value post-CRM</t>
  </si>
  <si>
    <t>Exposure value</t>
  </si>
  <si>
    <t>RWEA</t>
  </si>
  <si>
    <t>EU - Original Exposure Method (for derivatives)</t>
  </si>
  <si>
    <t>EU - Simplified SA-CCR (for derivatives)</t>
  </si>
  <si>
    <t>SA-CCR (for derivatives)</t>
  </si>
  <si>
    <t>1.4</t>
  </si>
  <si>
    <t>IMM (for derivatives and SFTs)</t>
  </si>
  <si>
    <t>Of which securities financing transactions netting sets</t>
  </si>
  <si>
    <t>Of which derivatives and long settlement transactions netting sets</t>
  </si>
  <si>
    <t>Of which from contractual cross-product netting sets</t>
  </si>
  <si>
    <t>Financial collateral simple method (for SFTs)</t>
  </si>
  <si>
    <t>Financial collateral comprehensive method (for SFTs)</t>
  </si>
  <si>
    <t>VaR for SFTs</t>
  </si>
  <si>
    <t>Transactions subject to own funds requirements for CVA risk (Art. 439 (h) - Template EU CCR2)</t>
  </si>
  <si>
    <t>Total transactions subject to the Advanced method</t>
  </si>
  <si>
    <t xml:space="preserve">   (i) VaR component (including the 3× multiplier)</t>
  </si>
  <si>
    <t xml:space="preserve">   (ii) stressed VaR component (including the 3× multiplier)</t>
  </si>
  <si>
    <t>Transactions subject to the Standardised method</t>
  </si>
  <si>
    <t>Transactions subject to the Alternative approach (Based on the Original Exposure Method)</t>
  </si>
  <si>
    <t xml:space="preserve">Total transactions subject to own funds requirements for CVA risk </t>
  </si>
  <si>
    <t>Standardised approach – CCR exposures by regulatory exposure class and risk weights (Art. 439 (1) - Template EU CCR3)</t>
  </si>
  <si>
    <t>RISK WEIGHT</t>
  </si>
  <si>
    <t xml:space="preserve">Central governments or central banks </t>
  </si>
  <si>
    <t xml:space="preserve">Regional government or local authorities </t>
  </si>
  <si>
    <t>Total exposure value</t>
  </si>
  <si>
    <t>Composition of collateral for CCR exposures (Art. 439 (e) - Template EU CCR5)</t>
  </si>
  <si>
    <t>Collateral used in derivative transactions</t>
  </si>
  <si>
    <t>Collateral used in SFTs</t>
  </si>
  <si>
    <t>Fair value of collateral received</t>
  </si>
  <si>
    <t>Fair value of posted collateral</t>
  </si>
  <si>
    <t>Segregated</t>
  </si>
  <si>
    <t>Unsegregated</t>
  </si>
  <si>
    <t>Cash – domestic currency</t>
  </si>
  <si>
    <t>Cash – other currencies</t>
  </si>
  <si>
    <t>Domestic sovereign debt</t>
  </si>
  <si>
    <t>Other sovereign debt</t>
  </si>
  <si>
    <t>Government agency debt</t>
  </si>
  <si>
    <t>Corporate bonds</t>
  </si>
  <si>
    <t>Equity securities</t>
  </si>
  <si>
    <t>Other collateral</t>
  </si>
  <si>
    <t>Exposures to CCPs (Art. 439 (i) - Template EU CCR8)</t>
  </si>
  <si>
    <t xml:space="preserve">Exposure value </t>
  </si>
  <si>
    <t>Exposures to QCCPs (total)</t>
  </si>
  <si>
    <t>Exposures for trades at QCCPs (excluding initial margin and default fund contributions); of which</t>
  </si>
  <si>
    <t xml:space="preserve">   (i) OTC derivatives</t>
  </si>
  <si>
    <t xml:space="preserve">   (ii) Exchange-traded derivatives</t>
  </si>
  <si>
    <t xml:space="preserve">   (iii) SFTs</t>
  </si>
  <si>
    <t xml:space="preserve">   (iv) Netting sets where cross-product netting has been approved</t>
  </si>
  <si>
    <t>Segregated initial margin</t>
  </si>
  <si>
    <t>Non-segregated initial margin</t>
  </si>
  <si>
    <t>Prefunded default fund contributions</t>
  </si>
  <si>
    <t>Unfunded default fund contributions</t>
  </si>
  <si>
    <t>Exposures to non-QCCPs (total)</t>
  </si>
  <si>
    <t>Exposures for trades at non-QCCPs (excluding initial margin and default fund contributions); of which</t>
  </si>
  <si>
    <t>Operational risk own funds requirements and risk-weighted exposure amounts (CRR Art. 446 - Template EU OR1)</t>
  </si>
  <si>
    <t>Relevant indicator</t>
  </si>
  <si>
    <t>Own funds requirements</t>
  </si>
  <si>
    <t>Risk exposure amount</t>
  </si>
  <si>
    <t xml:space="preserve">Banking activities </t>
  </si>
  <si>
    <t>Banking activities subject to basic indicator approach (BIA)</t>
  </si>
  <si>
    <t>Banking activities subject to standardised (TSA) / alternative standardised (ASA) approaches</t>
  </si>
  <si>
    <t>Subject to TSA:</t>
  </si>
  <si>
    <t>Subject to ASA:</t>
  </si>
  <si>
    <t>Banking activities subject to advanced measurement approaches AMA</t>
  </si>
  <si>
    <t>Interest income</t>
  </si>
  <si>
    <t>Interest expense</t>
  </si>
  <si>
    <t>Interest</t>
  </si>
  <si>
    <t>Fee income</t>
  </si>
  <si>
    <t>Fee expenses</t>
  </si>
  <si>
    <t>Other operating income</t>
  </si>
  <si>
    <t>Other operating expense</t>
  </si>
  <si>
    <t>Services</t>
  </si>
  <si>
    <t>Net P&amp;L on Banking Book</t>
  </si>
  <si>
    <t>Financial</t>
  </si>
  <si>
    <t>Total exposure for operational risk</t>
  </si>
  <si>
    <t>Renumeration awarded during the financial year (Article 450 - Template EU REM1)</t>
  </si>
  <si>
    <t>Renumeration amount</t>
  </si>
  <si>
    <t>MB Supervisory function</t>
  </si>
  <si>
    <t xml:space="preserve">MB Management function </t>
  </si>
  <si>
    <t>Other senior management</t>
  </si>
  <si>
    <t>Other identified staff</t>
  </si>
  <si>
    <t>Fixed remuneration</t>
  </si>
  <si>
    <t>Number of identified staff</t>
  </si>
  <si>
    <t xml:space="preserve">Total fixed remuneration </t>
  </si>
  <si>
    <t>Of which: cash-based</t>
  </si>
  <si>
    <t xml:space="preserve">Of which: share-linked instruments or equivalent non-cash instruments </t>
  </si>
  <si>
    <t>Of which: other instruments</t>
  </si>
  <si>
    <t>Of which: other forms</t>
  </si>
  <si>
    <t>Variable remuneration</t>
  </si>
  <si>
    <t xml:space="preserve">Total variable remuneration </t>
  </si>
  <si>
    <t>Of which: deferred</t>
  </si>
  <si>
    <t>Of which: shares or equivalent ownership interests</t>
  </si>
  <si>
    <t>Total remuneration</t>
  </si>
  <si>
    <t>Deferred remuneration (Article 450 - Template EU REM3)</t>
  </si>
  <si>
    <t>Deferred and retained remuneration</t>
  </si>
  <si>
    <t>Total amount of  deferred remuneration awarded for previous performance periods</t>
  </si>
  <si>
    <t xml:space="preserve">
Of which due to vest in the financial year</t>
  </si>
  <si>
    <t xml:space="preserve">
Of which vesting in subsequent financial years</t>
  </si>
  <si>
    <t>Amount of performance adjustment made in the financial year to deferred remuneration  that was due to vest in the financial year</t>
  </si>
  <si>
    <t>Amount of performance adjustment made in the financial year to deferred remuneration that was due to vest in future performance years</t>
  </si>
  <si>
    <t>Total amount of adjustment during the financial year due to ex post implicit adjustments (i.e.changes of value of deferred remuneration due to the changes of prices of instruments)</t>
  </si>
  <si>
    <t xml:space="preserve">Total amount of deferred remuneration awarded before the financial year actually paid out in the financial year </t>
  </si>
  <si>
    <t>Total of amount of  deferred remuneration awarded for previous performance period that has vested but is subject to retention periods</t>
  </si>
  <si>
    <t>Cash-based</t>
  </si>
  <si>
    <t xml:space="preserve">
Shares or equivalent ownership interests</t>
  </si>
  <si>
    <t xml:space="preserve">Share-linked instruments or equivalent non-cash instruments </t>
  </si>
  <si>
    <t>Other instruments</t>
  </si>
  <si>
    <t>Other forms</t>
  </si>
  <si>
    <t>MB Management function</t>
  </si>
  <si>
    <t>Total amount</t>
  </si>
  <si>
    <t>Information on remuneration of staff whose professional activities have a material impact on institutions’ risk profile (identified staff) (Article 450 - Template EU REM5)</t>
  </si>
  <si>
    <t>Management body remuneration</t>
  </si>
  <si>
    <t>Business areas</t>
  </si>
  <si>
    <t>Total MB</t>
  </si>
  <si>
    <t>Investment banking</t>
  </si>
  <si>
    <t>Retail banking</t>
  </si>
  <si>
    <t>Asset management</t>
  </si>
  <si>
    <t>Corporate functions</t>
  </si>
  <si>
    <t>Independent internal control functions</t>
  </si>
  <si>
    <t>All other</t>
  </si>
  <si>
    <t xml:space="preserve">Total </t>
  </si>
  <si>
    <t>Total number of identified staff</t>
  </si>
  <si>
    <t>Of which: members of the MB</t>
  </si>
  <si>
    <t>Of which: other senior management</t>
  </si>
  <si>
    <t>Of which: other identified staff</t>
  </si>
  <si>
    <t>Total remuneration of identified staff</t>
  </si>
  <si>
    <t xml:space="preserve">Of which: variable remuneration </t>
  </si>
  <si>
    <t xml:space="preserve">Of which: fixed remuneration </t>
  </si>
  <si>
    <t>Carrying amount of encumbered assets</t>
  </si>
  <si>
    <t>Fair value of encumbered assets</t>
  </si>
  <si>
    <t>Carrying amount of unencumbered assets</t>
  </si>
  <si>
    <t>Fair value of unencumbered assets</t>
  </si>
  <si>
    <t>of which notionally elligible EHQLA and HQLA</t>
  </si>
  <si>
    <t>of which EHQLA and HQLA</t>
  </si>
  <si>
    <t>010</t>
  </si>
  <si>
    <t>030</t>
  </si>
  <si>
    <t>040</t>
  </si>
  <si>
    <t>050</t>
  </si>
  <si>
    <t>060</t>
  </si>
  <si>
    <t>080</t>
  </si>
  <si>
    <t>090</t>
  </si>
  <si>
    <t>100</t>
  </si>
  <si>
    <t>Assets of the reporting institution</t>
  </si>
  <si>
    <t>Equity instruments</t>
  </si>
  <si>
    <t>of which: covered bonds</t>
  </si>
  <si>
    <t>of which: asset-backed securities</t>
  </si>
  <si>
    <t>of which: issued by general governments</t>
  </si>
  <si>
    <t>of which: issued by financial corporations</t>
  </si>
  <si>
    <t>of which: issued by non-financial corporations</t>
  </si>
  <si>
    <t>of which: mortgage loans</t>
  </si>
  <si>
    <t xml:space="preserve">*) The figures are based on the median value of the four quarters in the financial year. </t>
  </si>
  <si>
    <t>Collateral received 2021 and own debt securities issued (CRR Art. 443 - Template EU AE2)</t>
  </si>
  <si>
    <t>Encumbered</t>
  </si>
  <si>
    <t>Unencumbered</t>
  </si>
  <si>
    <t>Fair value of encumbered collateral received or own debt securities issued</t>
  </si>
  <si>
    <t>Fair value of collateral received or own debt securities issued available for encumbrance</t>
  </si>
  <si>
    <t>Collateral received by the reporting institution</t>
  </si>
  <si>
    <t>Loans on demand</t>
  </si>
  <si>
    <t>-</t>
  </si>
  <si>
    <t>Loans and advances other than loans on demand</t>
  </si>
  <si>
    <t>Other collateral received</t>
  </si>
  <si>
    <t>Own debt securities issued other than own covered bonds or asset-backed securities</t>
  </si>
  <si>
    <t>Own covered bonds and asset-backed securities issued and not yet pledged</t>
  </si>
  <si>
    <t xml:space="preserve">TOTAL COLLATERAL RECEIVED AND OWN DEBT SECURITIES ISSUED </t>
  </si>
  <si>
    <t>Matching liabilities, contingent liabilities or securities lent</t>
  </si>
  <si>
    <t>Assets, collateral received and own
debt securities issued other than covered bonds and ABSs encumbered</t>
  </si>
  <si>
    <t>Carrying amount of selected financial liabilities</t>
  </si>
  <si>
    <t>of which: Derivatives</t>
  </si>
  <si>
    <t>of which: Deposits</t>
  </si>
  <si>
    <t>of which: Debt securities issued</t>
  </si>
  <si>
    <t>Interest rate risks of non-trading book activities (CRR Art. 448 (a) en (b) - Template EU IRRBB1)</t>
  </si>
  <si>
    <t>Changes of the economic value of equity</t>
  </si>
  <si>
    <t>Changes of the net interest income</t>
  </si>
  <si>
    <t>Supervisory shock scenarios</t>
  </si>
  <si>
    <t>Parallel up</t>
  </si>
  <si>
    <t>Parallel down</t>
  </si>
  <si>
    <t>Steepener</t>
  </si>
  <si>
    <t>Flattener</t>
  </si>
  <si>
    <t>Short rate up</t>
  </si>
  <si>
    <t>Short rate down</t>
  </si>
  <si>
    <t>Achmea Bank - Pillar III disclosure templates 2022</t>
  </si>
  <si>
    <t>Tab</t>
  </si>
  <si>
    <t>EU IRRBB1 - Interest rate risks of non-trading book activities</t>
  </si>
  <si>
    <t>EU INS1 - Insurance participations</t>
  </si>
  <si>
    <t>EU INS2 - Financial conglomerates information on own funds and capital adequacy ratio</t>
  </si>
  <si>
    <t>EU CR6-A – Scope of the use of IRB and SA approaches</t>
  </si>
  <si>
    <t>Use of the IRB approach to credit risk</t>
  </si>
  <si>
    <t>Special lending</t>
  </si>
  <si>
    <t>EU MR2-A - Market risk under the internal Model Approach (IMA)</t>
  </si>
  <si>
    <t>EU MR3 - IMA values for trading portfolios</t>
  </si>
  <si>
    <t>Key metrics and overview of risk-weightedExposure amounts</t>
  </si>
  <si>
    <t>EU CR7 – IRB approach –Effect on the RWEAs of credit derivatives used as CRM techniques</t>
  </si>
  <si>
    <t>EU MR4 - Comparison of VaREstimates with gains/losses</t>
  </si>
  <si>
    <t>Sources of encumbrance (CRR Art. 443 - Template EU AE3)</t>
  </si>
  <si>
    <t>Encumbered and unencumbered assets 2022 (CRR Art. 443 - Template EU AE1)</t>
  </si>
  <si>
    <t>Covid-19</t>
  </si>
  <si>
    <t>Covid-19 disclosure 1</t>
  </si>
  <si>
    <t>Covid-19 disclosure 2</t>
  </si>
  <si>
    <t>Covid-19 disclosure 3</t>
  </si>
  <si>
    <t>not applicable</t>
  </si>
  <si>
    <t>EU CR10 –  Specialised lending and Equity Exposures under the simple riskweighted approach</t>
  </si>
  <si>
    <t>EU CCR4 – IRB approach – CCR Exposures by Exposure class and PD scale</t>
  </si>
  <si>
    <t>EU REM4 - Remuneration of 1 million EUR or more per year</t>
  </si>
  <si>
    <t>EU AE1 - Encumbered and unencumbered assets</t>
  </si>
  <si>
    <t>EU PV1 - Prudent valuation adjustments (PVA)</t>
  </si>
  <si>
    <t>Introduction</t>
  </si>
  <si>
    <t>This Pillar III Report provides the consolidated disclosures of Achmea Bank NV required by Capital Requirements Regulation (EU) No 575/2013 on prudential requirements for credit institutions and investment firms (Part Eight) and the final draft Implementing Technical Standards (ITS) on public disclosures by institutions of the information referred to in Titles II and III of Part Eight of Regulation (EU) No 575/2013.
The information in this report contains the quantitative templates of the regulation. This information has not been reviewed and audited. The qualitative information can be found in the related Pillar III report Achmea Bank.</t>
  </si>
  <si>
    <t xml:space="preserve">EU LI2 - Main sources of differences between regulatory exposure amounts and carrying values in financial statements </t>
  </si>
  <si>
    <t xml:space="preserve">EU LI3 - Outline of the differences in the scopes of consolidation (entity by entity) </t>
  </si>
  <si>
    <t>EU CC2 - Reconciliation of regulatory own funds to balance sheet in the audited financial statements</t>
  </si>
  <si>
    <t>EU CCR8 – Exposures to CCPs</t>
  </si>
  <si>
    <t>EU CR2 - Changes in the stock of non-performing loans and advances</t>
  </si>
  <si>
    <t>EU CR2a - Changes in the stock of non-performing loans and advances and related net accumulated recoveries</t>
  </si>
  <si>
    <t>EU CQ1 - Credit quality of forborne Exposures</t>
  </si>
  <si>
    <t>EU CQ2 - Quality of forbearance</t>
  </si>
  <si>
    <t>EU CQ5 - Credit quality of loans and advances by industry</t>
  </si>
  <si>
    <t>EU CQ4 - Quality of non-performing exposures by geography </t>
  </si>
  <si>
    <t>EU CR4 – standardised approach – Credit risk exposure and CRM effects</t>
  </si>
  <si>
    <t>EU CR7-A – IRB approach – Disclosure of the extent of the use of CRM techniques</t>
  </si>
  <si>
    <t xml:space="preserve">EU CR8 –  RWEA flow statements of credit risk exposures under the IRB approach </t>
  </si>
  <si>
    <t>EU CR9 –IRB approach – Back-testing of PD per exposure class (fixed PD scale)</t>
  </si>
  <si>
    <t>EU CCR1 – Analysis of CCR exposure by approach</t>
  </si>
  <si>
    <t>EU CCR3 – Standardised approach – CCR exposures by regulatory exposure class and risk weights</t>
  </si>
  <si>
    <t>EU CCR5 – Composition of collateral for CCR exposures</t>
  </si>
  <si>
    <t>EU MR2-B - RWA flow statements of market risk exposures under the IMA</t>
  </si>
  <si>
    <t>EU OR1 - Operational risk own funds requirements and risk-weighted exposure amounts</t>
  </si>
  <si>
    <t>EU OV1 – Overview of risk weighted exposure amounts</t>
  </si>
  <si>
    <t>EU CCyB1 - Geographical distribution of credit exposures relevant for the calculation of the countercyclical buffer</t>
  </si>
  <si>
    <t>EU LR1 - LRSum: Summary reconciliation of accounting assets and leverage ratio exposures</t>
  </si>
  <si>
    <t>EU LR3 - LRSpl: Split-up of on balance sheet exposures (excluding derivatives, SFTs and Exempted Exposures)</t>
  </si>
  <si>
    <t>EU CR1 - Performing and non-performing exposures and related provisions</t>
  </si>
  <si>
    <t>EU CR1-A - Maturity of exposures</t>
  </si>
  <si>
    <t>EU CQ3 - Credit quality of performing and non-performing exposures by past due days</t>
  </si>
  <si>
    <t>EU CR6 – IRB approach – Credit risk exposures by exposure class and PD range</t>
  </si>
  <si>
    <t>EU CR9.1 –IRB approach – Back-testing of PD per exposure class</t>
  </si>
  <si>
    <t>EU CCR6 – Credit derivatives exposures</t>
  </si>
  <si>
    <t>EU CCR7 – RWEA flow statements of CCR exposures under the IMM</t>
  </si>
  <si>
    <t>EU-SEC1 - Securitisation exposures in the non-trading book</t>
  </si>
  <si>
    <t>EU-SEC2 - Securitisation exposures in the trading book</t>
  </si>
  <si>
    <t>EU-SEC3 - Securitisation exposures in the non-trading book and associated regulatory capital requirements - institution acting as originator or as sponsor</t>
  </si>
  <si>
    <t>EU-SEC4 - Securitisation exposures in the non-trading book and associated regulatory capital requirements - institution acting as investor</t>
  </si>
  <si>
    <t>EU-SEC5 - Exposures securitised by the institution -exposures in default and specific credit risk adjustments</t>
  </si>
  <si>
    <t>EU AE3 - Sources of encumbrance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</si>
</sst>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164" formatCode="_(* #,##0_);_(* \(#,##0\);_(* &quot;-&quot;_);_(@_)"/>
    <numFmt numFmtId="165" formatCode="_(* #,##0.00_);_(* \(#,##0.00\);_(* &quot;-&quot;??_);_(@_)"/>
    <numFmt numFmtId="166" formatCode="#,##0.0"/>
    <numFmt numFmtId="167" formatCode="0.0%"/>
    <numFmt numFmtId="168" formatCode="_ * #,##0.0000_ ;_ * \-#,##0.0000_ ;_ * &quot;-&quot;??_ ;_ @_ "/>
  </numFmts>
  <fonts count="49">
    <font>
      <sz val="11"/>
      <color theme="1"/>
      <name val="Calibri"/>
      <family val="2"/>
      <scheme val="minor"/>
    </font>
    <font>
      <b/>
      <sz val="11"/>
      <color theme="1"/>
      <name val="Calibri"/>
      <family val="2"/>
      <scheme val="minor"/>
    </font>
    <font>
      <sz val="9"/>
      <color indexed="8"/>
      <name val="Calibri"/>
      <family val="2"/>
    </font>
    <font>
      <sz val="10"/>
      <color theme="1"/>
      <name val="Arial"/>
      <family val="2"/>
    </font>
    <font>
      <sz val="8"/>
      <color indexed="8"/>
      <name val="Calibri"/>
      <family val="2"/>
    </font>
    <font>
      <b/>
      <sz val="8"/>
      <color indexed="8"/>
      <name val="Calibri"/>
      <family val="2"/>
    </font>
    <font>
      <u/>
      <sz val="11"/>
      <color theme="10"/>
      <name val="Calibri"/>
      <family val="2"/>
      <scheme val="minor"/>
    </font>
    <font>
      <sz val="10"/>
      <color rgb="FF447FA6"/>
      <name val="Blender Pro Book"/>
    </font>
    <font>
      <b/>
      <sz val="6.5"/>
      <color indexed="8"/>
      <name val="Blender Pro Thin"/>
    </font>
    <font>
      <sz val="6.5"/>
      <color indexed="8"/>
      <name val="Blender Pro Medium"/>
    </font>
    <font>
      <sz val="6.5"/>
      <color indexed="8"/>
      <name val="Blender Pro Thin"/>
    </font>
    <font>
      <sz val="11"/>
      <color theme="1"/>
      <name val="Calibri"/>
      <family val="2"/>
      <scheme val="minor"/>
    </font>
    <font>
      <b/>
      <sz val="9"/>
      <color indexed="8"/>
      <name val="Calibri"/>
      <family val="2"/>
    </font>
    <font>
      <sz val="9"/>
      <color indexed="8"/>
      <name val="Blender Pro Thin"/>
    </font>
    <font>
      <i/>
      <sz val="8"/>
      <color indexed="8"/>
      <name val="Calibri"/>
      <family val="2"/>
    </font>
    <font>
      <b/>
      <sz val="8"/>
      <name val="Calibri"/>
      <family val="2"/>
    </font>
    <font>
      <sz val="8"/>
      <name val="Calibri"/>
      <family val="2"/>
    </font>
    <font>
      <sz val="6.5"/>
      <color theme="1"/>
      <name val="Blender Pro Thin"/>
    </font>
    <font>
      <sz val="8"/>
      <color theme="1"/>
      <name val="Calibri"/>
      <family val="2"/>
      <scheme val="minor"/>
    </font>
    <font>
      <b/>
      <sz val="8"/>
      <color theme="1"/>
      <name val="Calibri"/>
      <family val="2"/>
      <scheme val="minor"/>
    </font>
    <font>
      <sz val="6.5"/>
      <color theme="1"/>
      <name val="Blender Pro Medium"/>
    </font>
    <font>
      <sz val="11"/>
      <color theme="1"/>
      <name val="Blender Pro Thin"/>
    </font>
    <font>
      <b/>
      <i/>
      <sz val="8"/>
      <color theme="1"/>
      <name val="Calibri"/>
      <family val="2"/>
      <scheme val="minor"/>
    </font>
    <font>
      <b/>
      <i/>
      <sz val="8"/>
      <color indexed="8"/>
      <name val="Calibri"/>
      <family val="2"/>
    </font>
    <font>
      <b/>
      <sz val="6.5"/>
      <color theme="1"/>
      <name val="Blender Pro Thin"/>
    </font>
    <font>
      <b/>
      <sz val="13"/>
      <color indexed="62"/>
      <name val="Calibri"/>
      <family val="2"/>
    </font>
    <font>
      <sz val="11"/>
      <name val="Calibri"/>
      <family val="2"/>
      <scheme val="minor"/>
    </font>
    <font>
      <b/>
      <sz val="12"/>
      <name val="Arial"/>
      <family val="2"/>
    </font>
    <font>
      <sz val="10"/>
      <name val="Arial"/>
      <family val="2"/>
    </font>
    <font>
      <b/>
      <sz val="10"/>
      <name val="Arial"/>
      <family val="2"/>
    </font>
    <font>
      <b/>
      <sz val="10"/>
      <color theme="1"/>
      <name val="Arial"/>
      <family val="2"/>
    </font>
    <font>
      <b/>
      <sz val="11"/>
      <name val="Calibri"/>
      <family val="2"/>
      <scheme val="minor"/>
    </font>
    <font>
      <sz val="8"/>
      <name val="Arial"/>
      <family val="2"/>
    </font>
    <font>
      <sz val="6.5"/>
      <name val="Blender Pro Thin"/>
    </font>
    <font>
      <b/>
      <sz val="8"/>
      <name val="Calibri"/>
      <family val="2"/>
      <scheme val="minor"/>
    </font>
    <font>
      <sz val="8"/>
      <name val="Calibri"/>
      <family val="2"/>
      <scheme val="minor"/>
    </font>
    <font>
      <strike/>
      <sz val="8"/>
      <name val="Calibri"/>
      <family val="2"/>
      <scheme val="minor"/>
    </font>
    <font>
      <sz val="8"/>
      <name val="Blender Pro Thin"/>
    </font>
    <font>
      <b/>
      <sz val="15"/>
      <color indexed="62"/>
      <name val="Calibri"/>
      <family val="2"/>
    </font>
    <font>
      <b/>
      <sz val="8"/>
      <name val="Arial"/>
      <family val="2"/>
    </font>
    <font>
      <i/>
      <sz val="8"/>
      <color theme="1"/>
      <name val="Calibri"/>
      <family val="2"/>
      <scheme val="minor"/>
    </font>
    <font>
      <sz val="12"/>
      <color theme="1"/>
      <name val="Calibri"/>
      <family val="2"/>
      <scheme val="minor"/>
    </font>
    <font>
      <sz val="6.5"/>
      <color rgb="FF000000"/>
      <name val="Blender Pro Thin"/>
    </font>
    <font>
      <sz val="8.5"/>
      <color theme="1"/>
      <name val="Segoe UI"/>
      <family val="2"/>
    </font>
    <font>
      <sz val="11"/>
      <color rgb="FF000000"/>
      <name val="Calibri"/>
      <family val="2"/>
      <scheme val="minor"/>
    </font>
    <font>
      <b/>
      <sz val="6.5"/>
      <color indexed="8"/>
      <name val="Blender Pro Medium"/>
    </font>
    <font>
      <sz val="5"/>
      <color theme="1"/>
      <name val="Calibri"/>
      <family val="2"/>
      <scheme val="minor"/>
    </font>
    <font>
      <sz val="8"/>
      <color rgb="FF000000"/>
      <name val="Calibri"/>
      <family val="2"/>
    </font>
    <font>
      <sz val="20"/>
      <color rgb="FF447FA6"/>
      <name val="Blender Pro Book"/>
    </font>
  </fonts>
  <fills count="9">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rgb="FFEAEEF3"/>
        <bgColor indexed="64"/>
      </patternFill>
    </fill>
    <fill>
      <patternFill patternType="solid">
        <fgColor rgb="FF447FA6"/>
        <bgColor indexed="64"/>
      </patternFill>
    </fill>
    <fill>
      <patternFill patternType="solid">
        <fgColor indexed="9"/>
        <bgColor indexed="64"/>
      </patternFill>
    </fill>
    <fill>
      <patternFill patternType="solid">
        <fgColor indexed="42"/>
        <bgColor indexed="64"/>
      </patternFill>
    </fill>
    <fill>
      <patternFill patternType="solid">
        <fgColor rgb="FFEAEEF3"/>
        <bgColor rgb="FF000000"/>
      </patternFill>
    </fill>
  </fills>
  <borders count="22">
    <border>
      <left/>
      <right/>
      <top/>
      <bottom/>
      <diagonal/>
    </border>
    <border>
      <left/>
      <right/>
      <top style="thin">
        <color rgb="FF447FA6"/>
      </top>
      <bottom style="thin">
        <color rgb="FF447FA6"/>
      </bottom>
      <diagonal/>
    </border>
    <border>
      <left/>
      <right/>
      <top style="thin">
        <color rgb="FF447FA6"/>
      </top>
      <bottom/>
      <diagonal/>
    </border>
    <border>
      <left/>
      <right/>
      <top/>
      <bottom style="thin">
        <color rgb="FF447FA6"/>
      </bottom>
      <diagonal/>
    </border>
    <border>
      <left style="thin">
        <color rgb="FF447FA6"/>
      </left>
      <right/>
      <top style="thin">
        <color rgb="FF447FA6"/>
      </top>
      <bottom style="thin">
        <color rgb="FF447FA6"/>
      </bottom>
      <diagonal/>
    </border>
    <border>
      <left style="thin">
        <color rgb="FF447FA6"/>
      </left>
      <right style="thin">
        <color rgb="FF447FA6"/>
      </right>
      <top style="thin">
        <color rgb="FF447FA6"/>
      </top>
      <bottom style="thin">
        <color rgb="FF447FA6"/>
      </bottom>
      <diagonal/>
    </border>
    <border>
      <left/>
      <right style="thin">
        <color rgb="FF447FA6"/>
      </right>
      <top style="thin">
        <color rgb="FF447FA6"/>
      </top>
      <bottom style="thin">
        <color rgb="FF447FA6"/>
      </bottom>
      <diagonal/>
    </border>
    <border>
      <left style="thin">
        <color rgb="FF447FA6"/>
      </left>
      <right/>
      <top style="thin">
        <color rgb="FF447FA6"/>
      </top>
      <bottom/>
      <diagonal/>
    </border>
    <border>
      <left style="thin">
        <color rgb="FF447FA6"/>
      </left>
      <right/>
      <top/>
      <bottom style="thin">
        <color rgb="FF447FA6"/>
      </bottom>
      <diagonal/>
    </border>
    <border>
      <left/>
      <right/>
      <top/>
      <bottom style="thick">
        <color indexed="54"/>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rgb="FF447FA6"/>
      </left>
      <right style="thin">
        <color rgb="FF447FA6"/>
      </right>
      <top/>
      <bottom style="thin">
        <color rgb="FF447FA6"/>
      </bottom>
      <diagonal/>
    </border>
    <border>
      <left/>
      <right style="thin">
        <color rgb="FF447FA6"/>
      </right>
      <top style="thin">
        <color rgb="FF447FA6"/>
      </top>
      <bottom/>
      <diagonal/>
    </border>
    <border>
      <left/>
      <right style="thin">
        <color rgb="FF447FA6"/>
      </right>
      <top/>
      <bottom style="thin">
        <color rgb="FF447FA6"/>
      </bottom>
      <diagonal/>
    </border>
    <border>
      <left/>
      <right/>
      <top/>
      <bottom style="thick">
        <color indexed="49"/>
      </bottom>
      <diagonal/>
    </border>
    <border>
      <left style="thin">
        <color rgb="FF447FA6"/>
      </left>
      <right style="thin">
        <color rgb="FF447FA6"/>
      </right>
      <top style="thin">
        <color rgb="FF447FA6"/>
      </top>
      <bottom/>
      <diagonal/>
    </border>
    <border>
      <left style="thin">
        <color rgb="FF447FA6"/>
      </left>
      <right style="thin">
        <color rgb="FF447FA6"/>
      </right>
      <top/>
      <bottom/>
      <diagonal/>
    </border>
    <border>
      <left/>
      <right style="thin">
        <color rgb="FF447FA6"/>
      </right>
      <top/>
      <bottom/>
      <diagonal/>
    </border>
    <border>
      <left style="thin">
        <color rgb="FF447FA6"/>
      </left>
      <right/>
      <top/>
      <bottom/>
      <diagonal/>
    </border>
    <border>
      <left style="thin">
        <color indexed="64"/>
      </left>
      <right/>
      <top style="thin">
        <color rgb="FF447FA6"/>
      </top>
      <bottom style="thin">
        <color rgb="FF447FA6"/>
      </bottom>
      <diagonal/>
    </border>
    <border>
      <left/>
      <right style="thin">
        <color auto="1"/>
      </right>
      <top style="thin">
        <color rgb="FF447FA6"/>
      </top>
      <bottom style="thin">
        <color rgb="FF447FA6"/>
      </bottom>
      <diagonal/>
    </border>
  </borders>
  <cellStyleXfs count="13">
    <xf numFmtId="0" fontId="0" fillId="0" borderId="0"/>
    <xf numFmtId="165" fontId="3" fillId="0" borderId="0" applyFont="0" applyFill="0" applyBorder="0" applyAlignment="0" applyProtection="0"/>
    <xf numFmtId="9" fontId="3" fillId="0" borderId="0" applyFont="0" applyFill="0" applyBorder="0" applyAlignment="0" applyProtection="0"/>
    <xf numFmtId="0" fontId="6" fillId="0" borderId="0" applyNumberFormat="0" applyFill="0" applyBorder="0" applyAlignment="0" applyProtection="0"/>
    <xf numFmtId="165" fontId="11" fillId="0" borderId="0" applyFont="0" applyFill="0" applyBorder="0" applyAlignment="0" applyProtection="0"/>
    <xf numFmtId="0" fontId="25" fillId="0" borderId="9" applyNumberFormat="0" applyFill="0" applyAlignment="0" applyProtection="0"/>
    <xf numFmtId="0" fontId="28" fillId="0" borderId="0">
      <alignment vertical="center"/>
    </xf>
    <xf numFmtId="0" fontId="28" fillId="0" borderId="0"/>
    <xf numFmtId="0" fontId="29" fillId="6" borderId="10" applyFont="0" applyBorder="0">
      <alignment horizontal="center" wrapText="1"/>
    </xf>
    <xf numFmtId="3" fontId="28" fillId="7" borderId="11" applyFont="0">
      <alignment horizontal="right" vertical="center"/>
      <protection locked="0"/>
    </xf>
    <xf numFmtId="0" fontId="38" fillId="0" borderId="15" applyNumberFormat="0" applyFill="0" applyAlignment="0" applyProtection="0"/>
    <xf numFmtId="9" fontId="11" fillId="0" borderId="0" applyFont="0" applyFill="0" applyBorder="0" applyAlignment="0" applyProtection="0"/>
    <xf numFmtId="0" fontId="28" fillId="0" borderId="0"/>
  </cellStyleXfs>
  <cellXfs count="399">
    <xf numFmtId="0" fontId="0" fillId="0" borderId="0" xfId="0"/>
    <xf numFmtId="0" fontId="1" fillId="2" borderId="0" xfId="0" applyFont="1" applyFill="1"/>
    <xf numFmtId="0" fontId="0" fillId="3" borderId="0" xfId="0" applyFill="1"/>
    <xf numFmtId="0" fontId="2" fillId="3" borderId="0" xfId="0" applyFont="1" applyFill="1"/>
    <xf numFmtId="0" fontId="2" fillId="3" borderId="1" xfId="0" applyFont="1" applyFill="1" applyBorder="1"/>
    <xf numFmtId="165" fontId="2" fillId="3" borderId="1" xfId="1" applyFont="1" applyFill="1" applyBorder="1" applyAlignment="1"/>
    <xf numFmtId="3" fontId="2" fillId="3" borderId="1" xfId="1" applyNumberFormat="1" applyFont="1" applyFill="1" applyBorder="1" applyAlignment="1"/>
    <xf numFmtId="3" fontId="2" fillId="3" borderId="1" xfId="0" applyNumberFormat="1" applyFont="1" applyFill="1" applyBorder="1"/>
    <xf numFmtId="166" fontId="2" fillId="3" borderId="1" xfId="0" applyNumberFormat="1" applyFont="1" applyFill="1" applyBorder="1"/>
    <xf numFmtId="167" fontId="2" fillId="3" borderId="1" xfId="0" applyNumberFormat="1" applyFont="1" applyFill="1" applyBorder="1"/>
    <xf numFmtId="167" fontId="2" fillId="3" borderId="1" xfId="2" applyNumberFormat="1" applyFont="1" applyFill="1" applyBorder="1" applyAlignment="1"/>
    <xf numFmtId="9" fontId="2" fillId="3" borderId="1" xfId="2" applyFont="1" applyFill="1" applyBorder="1" applyAlignment="1"/>
    <xf numFmtId="165" fontId="2" fillId="4" borderId="1" xfId="1" applyFont="1" applyFill="1" applyBorder="1" applyAlignment="1"/>
    <xf numFmtId="3" fontId="2" fillId="4" borderId="1" xfId="1" applyNumberFormat="1" applyFont="1" applyFill="1" applyBorder="1" applyAlignment="1"/>
    <xf numFmtId="3" fontId="2" fillId="4" borderId="1" xfId="0" applyNumberFormat="1" applyFont="1" applyFill="1" applyBorder="1"/>
    <xf numFmtId="166" fontId="2" fillId="4" borderId="1" xfId="0" applyNumberFormat="1" applyFont="1" applyFill="1" applyBorder="1"/>
    <xf numFmtId="167" fontId="2" fillId="4" borderId="1" xfId="0" applyNumberFormat="1" applyFont="1" applyFill="1" applyBorder="1"/>
    <xf numFmtId="0" fontId="2" fillId="4" borderId="1" xfId="0" applyFont="1" applyFill="1" applyBorder="1"/>
    <xf numFmtId="167" fontId="2" fillId="4" borderId="1" xfId="2" applyNumberFormat="1" applyFont="1" applyFill="1" applyBorder="1" applyAlignment="1"/>
    <xf numFmtId="9" fontId="2" fillId="4" borderId="1" xfId="2" applyFont="1" applyFill="1" applyBorder="1" applyAlignment="1"/>
    <xf numFmtId="0" fontId="4" fillId="3" borderId="1" xfId="0" applyFont="1" applyFill="1" applyBorder="1"/>
    <xf numFmtId="0" fontId="4" fillId="3" borderId="1" xfId="0" applyFont="1" applyFill="1" applyBorder="1" applyAlignment="1">
      <alignment wrapText="1"/>
    </xf>
    <xf numFmtId="0" fontId="5" fillId="3" borderId="1" xfId="0" applyFont="1" applyFill="1" applyBorder="1"/>
    <xf numFmtId="0" fontId="5" fillId="3" borderId="1" xfId="0" applyFont="1" applyFill="1" applyBorder="1" applyAlignment="1">
      <alignment wrapText="1"/>
    </xf>
    <xf numFmtId="0" fontId="6" fillId="0" borderId="0" xfId="3"/>
    <xf numFmtId="0" fontId="7" fillId="3" borderId="0" xfId="0" applyFont="1" applyFill="1"/>
    <xf numFmtId="0" fontId="8" fillId="3" borderId="1" xfId="0" applyFont="1" applyFill="1" applyBorder="1"/>
    <xf numFmtId="0" fontId="9" fillId="4" borderId="1" xfId="0" applyFont="1" applyFill="1" applyBorder="1" applyAlignment="1">
      <alignment horizontal="right"/>
    </xf>
    <xf numFmtId="0" fontId="10" fillId="3" borderId="1" xfId="0" applyFont="1" applyFill="1" applyBorder="1" applyAlignment="1">
      <alignment horizontal="right"/>
    </xf>
    <xf numFmtId="0" fontId="10" fillId="4" borderId="1" xfId="0" applyFont="1" applyFill="1" applyBorder="1" applyAlignment="1">
      <alignment horizontal="right"/>
    </xf>
    <xf numFmtId="0" fontId="2" fillId="3" borderId="2" xfId="0" applyFont="1" applyFill="1" applyBorder="1"/>
    <xf numFmtId="0" fontId="2" fillId="3" borderId="2" xfId="0" applyFont="1" applyFill="1" applyBorder="1" applyAlignment="1">
      <alignment horizontal="right" indent="1"/>
    </xf>
    <xf numFmtId="0" fontId="10" fillId="4" borderId="2" xfId="0" applyFont="1" applyFill="1" applyBorder="1" applyAlignment="1">
      <alignment horizontal="right"/>
    </xf>
    <xf numFmtId="0" fontId="8" fillId="3" borderId="3" xfId="0" applyFont="1" applyFill="1" applyBorder="1"/>
    <xf numFmtId="0" fontId="9" fillId="4" borderId="3" xfId="0" applyFont="1" applyFill="1" applyBorder="1" applyAlignment="1">
      <alignment horizontal="right"/>
    </xf>
    <xf numFmtId="0" fontId="10" fillId="3" borderId="3" xfId="0" applyFont="1" applyFill="1" applyBorder="1" applyAlignment="1">
      <alignment horizontal="right"/>
    </xf>
    <xf numFmtId="0" fontId="10" fillId="4" borderId="3" xfId="0" applyFont="1" applyFill="1" applyBorder="1" applyAlignment="1">
      <alignment horizontal="right"/>
    </xf>
    <xf numFmtId="0" fontId="4" fillId="3" borderId="1" xfId="0" applyFont="1" applyFill="1" applyBorder="1" applyAlignment="1">
      <alignment horizontal="left" indent="1"/>
    </xf>
    <xf numFmtId="0" fontId="4" fillId="3" borderId="1" xfId="0" applyFont="1" applyFill="1" applyBorder="1" applyAlignment="1">
      <alignment horizontal="left" wrapText="1" indent="1"/>
    </xf>
    <xf numFmtId="164" fontId="4" fillId="3" borderId="1" xfId="0" applyNumberFormat="1" applyFont="1" applyFill="1" applyBorder="1" applyAlignment="1">
      <alignment horizontal="right"/>
    </xf>
    <xf numFmtId="164" fontId="4" fillId="4" borderId="1" xfId="0" applyNumberFormat="1" applyFont="1" applyFill="1" applyBorder="1" applyAlignment="1">
      <alignment horizontal="right"/>
    </xf>
    <xf numFmtId="0" fontId="2" fillId="4" borderId="2" xfId="0" applyFont="1" applyFill="1" applyBorder="1" applyAlignment="1">
      <alignment horizontal="right" indent="1"/>
    </xf>
    <xf numFmtId="164" fontId="5" fillId="4" borderId="1" xfId="0" applyNumberFormat="1" applyFont="1" applyFill="1" applyBorder="1" applyAlignment="1">
      <alignment horizontal="right"/>
    </xf>
    <xf numFmtId="164" fontId="5" fillId="3" borderId="1" xfId="0" applyNumberFormat="1" applyFont="1" applyFill="1" applyBorder="1" applyAlignment="1">
      <alignment horizontal="right"/>
    </xf>
    <xf numFmtId="3" fontId="2" fillId="3" borderId="0" xfId="0" applyNumberFormat="1" applyFont="1" applyFill="1"/>
    <xf numFmtId="0" fontId="10" fillId="3" borderId="1" xfId="0" applyFont="1" applyFill="1" applyBorder="1" applyAlignment="1">
      <alignment horizontal="center" wrapText="1"/>
    </xf>
    <xf numFmtId="0" fontId="10" fillId="4" borderId="1" xfId="0" applyFont="1" applyFill="1" applyBorder="1" applyAlignment="1">
      <alignment horizontal="center" wrapText="1"/>
    </xf>
    <xf numFmtId="0" fontId="10" fillId="4" borderId="4" xfId="0" applyFont="1" applyFill="1" applyBorder="1" applyAlignment="1">
      <alignment horizontal="center" wrapText="1"/>
    </xf>
    <xf numFmtId="164" fontId="2" fillId="4" borderId="1" xfId="0" applyNumberFormat="1" applyFont="1" applyFill="1" applyBorder="1"/>
    <xf numFmtId="164" fontId="2" fillId="3" borderId="1" xfId="1" applyNumberFormat="1" applyFont="1" applyFill="1" applyBorder="1" applyAlignment="1"/>
    <xf numFmtId="164" fontId="2" fillId="4" borderId="4" xfId="0" applyNumberFormat="1" applyFont="1" applyFill="1" applyBorder="1"/>
    <xf numFmtId="164" fontId="2" fillId="4" borderId="1" xfId="1" applyNumberFormat="1" applyFont="1" applyFill="1" applyBorder="1" applyAlignment="1"/>
    <xf numFmtId="164" fontId="2" fillId="3" borderId="1" xfId="0" applyNumberFormat="1" applyFont="1" applyFill="1" applyBorder="1"/>
    <xf numFmtId="164" fontId="2" fillId="3" borderId="1" xfId="1" applyNumberFormat="1" applyFont="1" applyFill="1" applyBorder="1" applyAlignment="1">
      <alignment wrapText="1"/>
    </xf>
    <xf numFmtId="164" fontId="12" fillId="3" borderId="1" xfId="1" applyNumberFormat="1" applyFont="1" applyFill="1" applyBorder="1" applyAlignment="1"/>
    <xf numFmtId="164" fontId="12" fillId="4" borderId="4" xfId="0" applyNumberFormat="1" applyFont="1" applyFill="1" applyBorder="1"/>
    <xf numFmtId="164" fontId="12" fillId="4" borderId="1" xfId="1" applyNumberFormat="1" applyFont="1" applyFill="1" applyBorder="1" applyAlignment="1"/>
    <xf numFmtId="164" fontId="0" fillId="0" borderId="0" xfId="0" applyNumberFormat="1"/>
    <xf numFmtId="0" fontId="10" fillId="3" borderId="1" xfId="0" applyFont="1" applyFill="1" applyBorder="1"/>
    <xf numFmtId="0" fontId="10" fillId="3" borderId="4" xfId="0" applyFont="1" applyFill="1" applyBorder="1" applyAlignment="1">
      <alignment horizontal="center" wrapText="1"/>
    </xf>
    <xf numFmtId="0" fontId="14" fillId="3" borderId="1" xfId="0" applyFont="1" applyFill="1" applyBorder="1"/>
    <xf numFmtId="164" fontId="13" fillId="4" borderId="1" xfId="0" applyNumberFormat="1" applyFont="1" applyFill="1" applyBorder="1" applyAlignment="1">
      <alignment horizontal="center"/>
    </xf>
    <xf numFmtId="164" fontId="4" fillId="4" borderId="1" xfId="0" applyNumberFormat="1" applyFont="1" applyFill="1" applyBorder="1"/>
    <xf numFmtId="164" fontId="5" fillId="3" borderId="4" xfId="0" applyNumberFormat="1" applyFont="1" applyFill="1" applyBorder="1"/>
    <xf numFmtId="164" fontId="5" fillId="4" borderId="1" xfId="0" applyNumberFormat="1" applyFont="1" applyFill="1" applyBorder="1"/>
    <xf numFmtId="164" fontId="5" fillId="3" borderId="1" xfId="0" applyNumberFormat="1" applyFont="1" applyFill="1" applyBorder="1"/>
    <xf numFmtId="164" fontId="15" fillId="3" borderId="4" xfId="0" applyNumberFormat="1" applyFont="1" applyFill="1" applyBorder="1"/>
    <xf numFmtId="164" fontId="15" fillId="4" borderId="1" xfId="0" applyNumberFormat="1" applyFont="1" applyFill="1" applyBorder="1"/>
    <xf numFmtId="164" fontId="15" fillId="3" borderId="1" xfId="0" applyNumberFormat="1" applyFont="1" applyFill="1" applyBorder="1"/>
    <xf numFmtId="164" fontId="16" fillId="3" borderId="4" xfId="0" applyNumberFormat="1" applyFont="1" applyFill="1" applyBorder="1" applyAlignment="1">
      <alignment horizontal="left"/>
    </xf>
    <xf numFmtId="164" fontId="16" fillId="3" borderId="4" xfId="0" applyNumberFormat="1" applyFont="1" applyFill="1" applyBorder="1"/>
    <xf numFmtId="164" fontId="16" fillId="3" borderId="1" xfId="0" applyNumberFormat="1" applyFont="1" applyFill="1" applyBorder="1"/>
    <xf numFmtId="0" fontId="4" fillId="3" borderId="0" xfId="0" applyFont="1" applyFill="1"/>
    <xf numFmtId="0" fontId="9" fillId="3" borderId="1" xfId="0" applyFont="1" applyFill="1" applyBorder="1"/>
    <xf numFmtId="0" fontId="4" fillId="3" borderId="1" xfId="0" applyFont="1" applyFill="1" applyBorder="1" applyAlignment="1">
      <alignment horizontal="center"/>
    </xf>
    <xf numFmtId="0" fontId="10" fillId="3" borderId="6" xfId="0" applyFont="1" applyFill="1" applyBorder="1" applyAlignment="1">
      <alignment horizontal="center" wrapText="1"/>
    </xf>
    <xf numFmtId="0" fontId="4" fillId="3" borderId="6" xfId="0" applyFont="1" applyFill="1" applyBorder="1"/>
    <xf numFmtId="0" fontId="4" fillId="4" borderId="4" xfId="0" applyFont="1" applyFill="1" applyBorder="1" applyAlignment="1">
      <alignment horizontal="center"/>
    </xf>
    <xf numFmtId="0" fontId="4" fillId="4" borderId="1" xfId="0" applyFont="1" applyFill="1" applyBorder="1"/>
    <xf numFmtId="0" fontId="10" fillId="4" borderId="1" xfId="0" applyFont="1" applyFill="1" applyBorder="1"/>
    <xf numFmtId="0" fontId="17" fillId="3" borderId="1" xfId="0" applyFont="1" applyFill="1" applyBorder="1"/>
    <xf numFmtId="0" fontId="17" fillId="3" borderId="1" xfId="0" applyFont="1" applyFill="1" applyBorder="1" applyAlignment="1">
      <alignment wrapText="1"/>
    </xf>
    <xf numFmtId="0" fontId="18" fillId="3" borderId="1" xfId="0" applyFont="1" applyFill="1" applyBorder="1"/>
    <xf numFmtId="0" fontId="17" fillId="3" borderId="4" xfId="0" applyFont="1" applyFill="1" applyBorder="1" applyAlignment="1">
      <alignment wrapText="1"/>
    </xf>
    <xf numFmtId="0" fontId="18" fillId="3" borderId="4" xfId="0" applyFont="1" applyFill="1" applyBorder="1"/>
    <xf numFmtId="0" fontId="17" fillId="4" borderId="4" xfId="0" applyFont="1" applyFill="1" applyBorder="1" applyAlignment="1">
      <alignment wrapText="1"/>
    </xf>
    <xf numFmtId="0" fontId="18" fillId="4" borderId="4" xfId="0" applyFont="1" applyFill="1" applyBorder="1"/>
    <xf numFmtId="0" fontId="17" fillId="4" borderId="1" xfId="0" applyFont="1" applyFill="1" applyBorder="1" applyAlignment="1">
      <alignment wrapText="1"/>
    </xf>
    <xf numFmtId="0" fontId="18" fillId="4" borderId="1" xfId="0" applyFont="1" applyFill="1" applyBorder="1"/>
    <xf numFmtId="0" fontId="17" fillId="4" borderId="6" xfId="0" applyFont="1" applyFill="1" applyBorder="1" applyAlignment="1">
      <alignment wrapText="1"/>
    </xf>
    <xf numFmtId="0" fontId="18" fillId="4" borderId="6" xfId="0" applyFont="1" applyFill="1" applyBorder="1"/>
    <xf numFmtId="0" fontId="17" fillId="4" borderId="5" xfId="0" applyFont="1" applyFill="1" applyBorder="1" applyAlignment="1">
      <alignment wrapText="1"/>
    </xf>
    <xf numFmtId="0" fontId="19" fillId="3" borderId="1" xfId="0" applyFont="1" applyFill="1" applyBorder="1"/>
    <xf numFmtId="0" fontId="19" fillId="5" borderId="1" xfId="0" applyFont="1" applyFill="1" applyBorder="1"/>
    <xf numFmtId="164" fontId="15" fillId="3" borderId="4" xfId="0" applyNumberFormat="1" applyFont="1" applyFill="1" applyBorder="1" applyAlignment="1">
      <alignment horizontal="left"/>
    </xf>
    <xf numFmtId="0" fontId="19" fillId="4" borderId="1" xfId="0" applyFont="1" applyFill="1" applyBorder="1"/>
    <xf numFmtId="0" fontId="20" fillId="3" borderId="1" xfId="0" applyFont="1" applyFill="1" applyBorder="1"/>
    <xf numFmtId="0" fontId="4" fillId="3" borderId="1" xfId="0" applyFont="1" applyFill="1" applyBorder="1" applyAlignment="1">
      <alignment vertical="top"/>
    </xf>
    <xf numFmtId="168" fontId="4" fillId="3" borderId="1" xfId="0" applyNumberFormat="1" applyFont="1" applyFill="1" applyBorder="1"/>
    <xf numFmtId="165" fontId="4" fillId="3" borderId="1" xfId="0" applyNumberFormat="1" applyFont="1" applyFill="1" applyBorder="1"/>
    <xf numFmtId="164" fontId="4" fillId="4" borderId="1" xfId="1" applyNumberFormat="1" applyFont="1" applyFill="1" applyBorder="1" applyAlignment="1"/>
    <xf numFmtId="164" fontId="4" fillId="4" borderId="1" xfId="1" applyNumberFormat="1" applyFont="1" applyFill="1" applyBorder="1" applyAlignment="1">
      <alignment vertical="top"/>
    </xf>
    <xf numFmtId="164" fontId="5" fillId="4" borderId="1" xfId="1" applyNumberFormat="1" applyFont="1" applyFill="1" applyBorder="1" applyAlignment="1"/>
    <xf numFmtId="167" fontId="4" fillId="4" borderId="1" xfId="2" applyNumberFormat="1" applyFont="1" applyFill="1" applyBorder="1" applyAlignment="1"/>
    <xf numFmtId="164" fontId="4" fillId="4" borderId="1" xfId="2" applyNumberFormat="1" applyFont="1" applyFill="1" applyBorder="1" applyAlignment="1"/>
    <xf numFmtId="10" fontId="19" fillId="4" borderId="1" xfId="0" applyNumberFormat="1" applyFont="1" applyFill="1" applyBorder="1"/>
    <xf numFmtId="3" fontId="10" fillId="4" borderId="1" xfId="0" applyNumberFormat="1" applyFont="1" applyFill="1" applyBorder="1" applyAlignment="1">
      <alignment horizontal="center"/>
    </xf>
    <xf numFmtId="0" fontId="4" fillId="3" borderId="1" xfId="0" applyFont="1" applyFill="1" applyBorder="1" applyAlignment="1">
      <alignment horizontal="center" vertical="top" wrapText="1"/>
    </xf>
    <xf numFmtId="0" fontId="17" fillId="3" borderId="1" xfId="0" applyFont="1" applyFill="1" applyBorder="1" applyAlignment="1">
      <alignment horizontal="center"/>
    </xf>
    <xf numFmtId="0" fontId="21" fillId="3" borderId="1" xfId="0" applyFont="1" applyFill="1" applyBorder="1"/>
    <xf numFmtId="164" fontId="18" fillId="3" borderId="1" xfId="0" applyNumberFormat="1" applyFont="1" applyFill="1" applyBorder="1"/>
    <xf numFmtId="164" fontId="18" fillId="4" borderId="1" xfId="0" applyNumberFormat="1" applyFont="1" applyFill="1" applyBorder="1"/>
    <xf numFmtId="164" fontId="19" fillId="4" borderId="1" xfId="0" applyNumberFormat="1" applyFont="1" applyFill="1" applyBorder="1"/>
    <xf numFmtId="0" fontId="0" fillId="3" borderId="1" xfId="0" applyFill="1" applyBorder="1"/>
    <xf numFmtId="0" fontId="18" fillId="3" borderId="1" xfId="0" applyFont="1" applyFill="1" applyBorder="1" applyAlignment="1">
      <alignment wrapText="1"/>
    </xf>
    <xf numFmtId="0" fontId="19" fillId="3" borderId="1" xfId="0" applyFont="1" applyFill="1" applyBorder="1" applyAlignment="1">
      <alignment wrapText="1"/>
    </xf>
    <xf numFmtId="0" fontId="20" fillId="4" borderId="1" xfId="0" applyFont="1" applyFill="1" applyBorder="1"/>
    <xf numFmtId="0" fontId="7" fillId="3" borderId="1" xfId="0" applyFont="1" applyFill="1" applyBorder="1"/>
    <xf numFmtId="3" fontId="18" fillId="4" borderId="1" xfId="0" applyNumberFormat="1" applyFont="1" applyFill="1" applyBorder="1"/>
    <xf numFmtId="167" fontId="18" fillId="4" borderId="1" xfId="2" applyNumberFormat="1" applyFont="1" applyFill="1" applyBorder="1" applyAlignment="1"/>
    <xf numFmtId="167" fontId="18" fillId="3" borderId="1" xfId="2" applyNumberFormat="1" applyFont="1" applyFill="1" applyBorder="1" applyAlignment="1"/>
    <xf numFmtId="0" fontId="5" fillId="4" borderId="1" xfId="0" applyFont="1" applyFill="1" applyBorder="1"/>
    <xf numFmtId="0" fontId="9" fillId="4" borderId="1" xfId="0" applyFont="1" applyFill="1" applyBorder="1"/>
    <xf numFmtId="0" fontId="18" fillId="0" borderId="0" xfId="0" applyFont="1"/>
    <xf numFmtId="0" fontId="0" fillId="0" borderId="1" xfId="0" applyBorder="1"/>
    <xf numFmtId="0" fontId="0" fillId="4" borderId="1" xfId="0" applyFill="1" applyBorder="1" applyAlignment="1">
      <alignment horizontal="right"/>
    </xf>
    <xf numFmtId="0" fontId="18" fillId="3" borderId="1" xfId="0" applyFont="1" applyFill="1" applyBorder="1" applyAlignment="1">
      <alignment horizontal="right"/>
    </xf>
    <xf numFmtId="0" fontId="18" fillId="4" borderId="1" xfId="0" applyFont="1" applyFill="1" applyBorder="1" applyAlignment="1">
      <alignment horizontal="right"/>
    </xf>
    <xf numFmtId="0" fontId="18" fillId="3" borderId="1" xfId="0" applyFont="1" applyFill="1" applyBorder="1" applyAlignment="1">
      <alignment horizontal="right" wrapText="1"/>
    </xf>
    <xf numFmtId="0" fontId="5" fillId="3" borderId="4" xfId="0" applyFont="1" applyFill="1" applyBorder="1"/>
    <xf numFmtId="0" fontId="5" fillId="4" borderId="4" xfId="0" applyFont="1" applyFill="1" applyBorder="1"/>
    <xf numFmtId="0" fontId="18" fillId="3" borderId="4" xfId="0" applyFont="1" applyFill="1" applyBorder="1" applyAlignment="1">
      <alignment wrapText="1"/>
    </xf>
    <xf numFmtId="0" fontId="9" fillId="4" borderId="1" xfId="0" applyFont="1" applyFill="1" applyBorder="1" applyAlignment="1">
      <alignment horizontal="center" wrapText="1"/>
    </xf>
    <xf numFmtId="0" fontId="17" fillId="4" borderId="1" xfId="0" applyFont="1" applyFill="1" applyBorder="1" applyAlignment="1">
      <alignment horizontal="center" wrapText="1"/>
    </xf>
    <xf numFmtId="0" fontId="19" fillId="0" borderId="1" xfId="0" applyFont="1" applyBorder="1"/>
    <xf numFmtId="0" fontId="18" fillId="0" borderId="1" xfId="0" applyFont="1" applyBorder="1"/>
    <xf numFmtId="0" fontId="0" fillId="0" borderId="0" xfId="0" applyAlignment="1">
      <alignment wrapText="1"/>
    </xf>
    <xf numFmtId="0" fontId="0" fillId="3" borderId="1" xfId="0" applyFill="1" applyBorder="1" applyAlignment="1">
      <alignment wrapText="1"/>
    </xf>
    <xf numFmtId="0" fontId="17" fillId="3" borderId="1" xfId="0" applyFont="1" applyFill="1" applyBorder="1" applyAlignment="1">
      <alignment horizontal="center" wrapText="1"/>
    </xf>
    <xf numFmtId="164" fontId="18" fillId="3" borderId="1" xfId="0" applyNumberFormat="1" applyFont="1" applyFill="1" applyBorder="1" applyAlignment="1">
      <alignment wrapText="1"/>
    </xf>
    <xf numFmtId="164" fontId="18" fillId="4" borderId="1" xfId="0" applyNumberFormat="1" applyFont="1" applyFill="1" applyBorder="1" applyAlignment="1">
      <alignment wrapText="1"/>
    </xf>
    <xf numFmtId="164" fontId="18" fillId="5" borderId="1" xfId="0" applyNumberFormat="1" applyFont="1" applyFill="1" applyBorder="1" applyAlignment="1">
      <alignment wrapText="1"/>
    </xf>
    <xf numFmtId="164" fontId="19" fillId="4" borderId="1" xfId="0" applyNumberFormat="1" applyFont="1" applyFill="1" applyBorder="1" applyAlignment="1">
      <alignment wrapText="1"/>
    </xf>
    <xf numFmtId="164" fontId="19" fillId="3" borderId="1" xfId="0" applyNumberFormat="1" applyFont="1" applyFill="1" applyBorder="1" applyAlignment="1">
      <alignment wrapText="1"/>
    </xf>
    <xf numFmtId="164" fontId="19" fillId="5" borderId="1" xfId="0" applyNumberFormat="1" applyFont="1" applyFill="1" applyBorder="1" applyAlignment="1">
      <alignment wrapText="1"/>
    </xf>
    <xf numFmtId="0" fontId="19" fillId="4" borderId="1" xfId="0" applyFont="1" applyFill="1" applyBorder="1" applyAlignment="1">
      <alignment wrapText="1"/>
    </xf>
    <xf numFmtId="0" fontId="18" fillId="3" borderId="1" xfId="0" applyFont="1" applyFill="1" applyBorder="1" applyAlignment="1">
      <alignment horizontal="left" wrapText="1" indent="1"/>
    </xf>
    <xf numFmtId="0" fontId="22" fillId="3" borderId="1" xfId="0" applyFont="1" applyFill="1" applyBorder="1"/>
    <xf numFmtId="9" fontId="19" fillId="3" borderId="1" xfId="0" applyNumberFormat="1" applyFont="1" applyFill="1" applyBorder="1"/>
    <xf numFmtId="9" fontId="19" fillId="4" borderId="1" xfId="0" applyNumberFormat="1" applyFont="1" applyFill="1" applyBorder="1"/>
    <xf numFmtId="164" fontId="19" fillId="3" borderId="1" xfId="0" applyNumberFormat="1" applyFont="1" applyFill="1" applyBorder="1"/>
    <xf numFmtId="164" fontId="18" fillId="4" borderId="1" xfId="4" applyNumberFormat="1" applyFont="1" applyFill="1" applyBorder="1"/>
    <xf numFmtId="164" fontId="23" fillId="4" borderId="1" xfId="0" applyNumberFormat="1" applyFont="1" applyFill="1" applyBorder="1"/>
    <xf numFmtId="164" fontId="23" fillId="3" borderId="1" xfId="0" applyNumberFormat="1" applyFont="1" applyFill="1" applyBorder="1"/>
    <xf numFmtId="164" fontId="18" fillId="5" borderId="1" xfId="0" applyNumberFormat="1" applyFont="1" applyFill="1" applyBorder="1"/>
    <xf numFmtId="14" fontId="17" fillId="4" borderId="1" xfId="0" applyNumberFormat="1" applyFont="1" applyFill="1" applyBorder="1"/>
    <xf numFmtId="14" fontId="17" fillId="3" borderId="1" xfId="0" applyNumberFormat="1" applyFont="1" applyFill="1" applyBorder="1"/>
    <xf numFmtId="0" fontId="17" fillId="4" borderId="1" xfId="0" applyFont="1" applyFill="1" applyBorder="1"/>
    <xf numFmtId="0" fontId="27" fillId="3" borderId="1" xfId="5" applyFont="1" applyFill="1" applyBorder="1" applyAlignment="1">
      <alignment vertical="center"/>
    </xf>
    <xf numFmtId="0" fontId="29" fillId="3" borderId="1" xfId="6" applyFont="1" applyFill="1" applyBorder="1" applyAlignment="1">
      <alignment vertical="center" wrapText="1"/>
    </xf>
    <xf numFmtId="0" fontId="30" fillId="3" borderId="1" xfId="6" applyFont="1" applyFill="1" applyBorder="1" applyAlignment="1">
      <alignment vertical="center" wrapText="1"/>
    </xf>
    <xf numFmtId="0" fontId="33" fillId="3" borderId="1" xfId="6" applyFont="1" applyFill="1" applyBorder="1">
      <alignment vertical="center"/>
    </xf>
    <xf numFmtId="0" fontId="33" fillId="3" borderId="1" xfId="6" quotePrefix="1" applyFont="1" applyFill="1" applyBorder="1" applyAlignment="1">
      <alignment horizontal="center" vertical="center"/>
    </xf>
    <xf numFmtId="0" fontId="34" fillId="3" borderId="1" xfId="6" applyFont="1" applyFill="1" applyBorder="1" applyAlignment="1">
      <alignment horizontal="left" vertical="center" wrapText="1" indent="1"/>
    </xf>
    <xf numFmtId="0" fontId="35" fillId="3" borderId="1" xfId="6" applyFont="1" applyFill="1" applyBorder="1" applyAlignment="1">
      <alignment horizontal="left" vertical="center" wrapText="1" indent="2"/>
    </xf>
    <xf numFmtId="0" fontId="35" fillId="3" borderId="1" xfId="6" applyFont="1" applyFill="1" applyBorder="1" applyAlignment="1">
      <alignment horizontal="left" vertical="center" wrapText="1" indent="3"/>
    </xf>
    <xf numFmtId="0" fontId="33" fillId="3" borderId="1" xfId="6" applyFont="1" applyFill="1" applyBorder="1" applyAlignment="1">
      <alignment horizontal="left" vertical="center"/>
    </xf>
    <xf numFmtId="0" fontId="33" fillId="3" borderId="5" xfId="8" applyFont="1" applyFill="1" applyBorder="1" applyAlignment="1">
      <alignment horizontal="center" vertical="center" wrapText="1"/>
    </xf>
    <xf numFmtId="0" fontId="33" fillId="3" borderId="12" xfId="6" applyFont="1" applyFill="1" applyBorder="1" applyAlignment="1">
      <alignment horizontal="center" vertical="center" wrapText="1"/>
    </xf>
    <xf numFmtId="0" fontId="33" fillId="3" borderId="13" xfId="6" applyFont="1" applyFill="1" applyBorder="1">
      <alignment vertical="center"/>
    </xf>
    <xf numFmtId="0" fontId="33" fillId="3" borderId="14" xfId="7" applyFont="1" applyFill="1" applyBorder="1" applyAlignment="1">
      <alignment vertical="center"/>
    </xf>
    <xf numFmtId="0" fontId="33" fillId="3" borderId="8" xfId="6" applyFont="1" applyFill="1" applyBorder="1" applyAlignment="1">
      <alignment horizontal="center" vertical="center" wrapText="1"/>
    </xf>
    <xf numFmtId="0" fontId="33" fillId="4" borderId="1" xfId="6" quotePrefix="1" applyFont="1" applyFill="1" applyBorder="1" applyAlignment="1">
      <alignment horizontal="center" vertical="center"/>
    </xf>
    <xf numFmtId="164" fontId="35" fillId="4" borderId="1" xfId="9" applyNumberFormat="1" applyFont="1" applyFill="1" applyBorder="1">
      <alignment horizontal="right" vertical="center"/>
      <protection locked="0"/>
    </xf>
    <xf numFmtId="164" fontId="35" fillId="3" borderId="1" xfId="9" applyNumberFormat="1" applyFont="1" applyFill="1" applyBorder="1">
      <alignment horizontal="right" vertical="center"/>
      <protection locked="0"/>
    </xf>
    <xf numFmtId="164" fontId="0" fillId="4" borderId="1" xfId="0" applyNumberFormat="1" applyFill="1" applyBorder="1"/>
    <xf numFmtId="164" fontId="0" fillId="3" borderId="1" xfId="0" applyNumberFormat="1" applyFill="1" applyBorder="1"/>
    <xf numFmtId="164" fontId="35" fillId="5" borderId="1" xfId="9" applyNumberFormat="1" applyFont="1" applyFill="1" applyBorder="1">
      <alignment horizontal="right" vertical="center"/>
      <protection locked="0"/>
    </xf>
    <xf numFmtId="164" fontId="36" fillId="5" borderId="1" xfId="9" applyNumberFormat="1" applyFont="1" applyFill="1" applyBorder="1">
      <alignment horizontal="right" vertical="center"/>
      <protection locked="0"/>
    </xf>
    <xf numFmtId="0" fontId="31" fillId="6" borderId="1" xfId="5" applyFont="1" applyFill="1" applyBorder="1" applyAlignment="1">
      <alignment horizontal="left" vertical="center"/>
    </xf>
    <xf numFmtId="0" fontId="26" fillId="3" borderId="1" xfId="7" applyFont="1" applyFill="1" applyBorder="1" applyAlignment="1">
      <alignment vertical="center"/>
    </xf>
    <xf numFmtId="0" fontId="33" fillId="3" borderId="1" xfId="6" applyFont="1" applyFill="1" applyBorder="1" applyAlignment="1">
      <alignment horizontal="left" vertical="center" wrapText="1" indent="1"/>
    </xf>
    <xf numFmtId="0" fontId="33" fillId="6" borderId="1" xfId="7" applyFont="1" applyFill="1" applyBorder="1" applyAlignment="1">
      <alignment horizontal="left" vertical="center" wrapText="1" indent="1"/>
    </xf>
    <xf numFmtId="0" fontId="33" fillId="3" borderId="1" xfId="8" applyFont="1" applyFill="1" applyBorder="1" applyAlignment="1">
      <alignment horizontal="center" vertical="center" wrapText="1"/>
    </xf>
    <xf numFmtId="0" fontId="33" fillId="3" borderId="2" xfId="6" applyFont="1" applyFill="1" applyBorder="1" applyAlignment="1">
      <alignment horizontal="left" vertical="center" wrapText="1" indent="1"/>
    </xf>
    <xf numFmtId="0" fontId="33" fillId="6" borderId="3" xfId="7" applyFont="1" applyFill="1" applyBorder="1" applyAlignment="1">
      <alignment horizontal="left" vertical="center" wrapText="1" indent="1"/>
    </xf>
    <xf numFmtId="0" fontId="33" fillId="3" borderId="8" xfId="7" applyFont="1" applyFill="1" applyBorder="1" applyAlignment="1">
      <alignment vertical="center"/>
    </xf>
    <xf numFmtId="0" fontId="33" fillId="3" borderId="8" xfId="8" applyFont="1" applyFill="1" applyBorder="1" applyAlignment="1">
      <alignment horizontal="center" vertical="center" wrapText="1"/>
    </xf>
    <xf numFmtId="0" fontId="33" fillId="3" borderId="4" xfId="6" applyFont="1" applyFill="1" applyBorder="1" applyAlignment="1">
      <alignment vertical="center" wrapText="1"/>
    </xf>
    <xf numFmtId="0" fontId="33" fillId="3" borderId="6" xfId="6" applyFont="1" applyFill="1" applyBorder="1" applyAlignment="1">
      <alignment vertical="center" wrapText="1"/>
    </xf>
    <xf numFmtId="0" fontId="34" fillId="4" borderId="1" xfId="6" applyFont="1" applyFill="1" applyBorder="1" applyAlignment="1">
      <alignment horizontal="left" vertical="center" wrapText="1" indent="1"/>
    </xf>
    <xf numFmtId="3" fontId="35" fillId="4" borderId="1" xfId="9" applyFont="1" applyFill="1" applyBorder="1">
      <alignment horizontal="right" vertical="center"/>
      <protection locked="0"/>
    </xf>
    <xf numFmtId="0" fontId="35" fillId="3" borderId="1" xfId="6" applyFont="1" applyFill="1" applyBorder="1" applyAlignment="1">
      <alignment horizontal="left" vertical="center" wrapText="1" indent="1"/>
    </xf>
    <xf numFmtId="3" fontId="35" fillId="5" borderId="1" xfId="9" applyFont="1" applyFill="1" applyBorder="1">
      <alignment horizontal="right" vertical="center"/>
      <protection locked="0"/>
    </xf>
    <xf numFmtId="0" fontId="31" fillId="3" borderId="1" xfId="10" applyFont="1" applyFill="1" applyBorder="1" applyAlignment="1">
      <alignment vertical="center" wrapText="1"/>
    </xf>
    <xf numFmtId="0" fontId="31" fillId="3" borderId="1" xfId="5" applyFont="1" applyFill="1" applyBorder="1" applyAlignment="1">
      <alignment vertical="center" wrapText="1"/>
    </xf>
    <xf numFmtId="41" fontId="39" fillId="3" borderId="1" xfId="9" applyNumberFormat="1" applyFont="1" applyFill="1" applyBorder="1">
      <alignment horizontal="right" vertical="center"/>
      <protection locked="0"/>
    </xf>
    <xf numFmtId="41" fontId="32" fillId="3" borderId="1" xfId="9" applyNumberFormat="1" applyFont="1" applyFill="1" applyBorder="1">
      <alignment horizontal="right" vertical="center"/>
      <protection locked="0"/>
    </xf>
    <xf numFmtId="41" fontId="18" fillId="3" borderId="1" xfId="0" applyNumberFormat="1" applyFont="1" applyFill="1" applyBorder="1"/>
    <xf numFmtId="0" fontId="33" fillId="4" borderId="1" xfId="8" applyFont="1" applyFill="1" applyBorder="1" applyAlignment="1">
      <alignment horizontal="center" vertical="center" wrapText="1"/>
    </xf>
    <xf numFmtId="41" fontId="39" fillId="4" borderId="1" xfId="9" applyNumberFormat="1" applyFont="1" applyFill="1" applyBorder="1">
      <alignment horizontal="right" vertical="center"/>
      <protection locked="0"/>
    </xf>
    <xf numFmtId="41" fontId="32" fillId="4" borderId="1" xfId="9" applyNumberFormat="1" applyFont="1" applyFill="1" applyBorder="1">
      <alignment horizontal="right" vertical="center"/>
      <protection locked="0"/>
    </xf>
    <xf numFmtId="41" fontId="18" fillId="4" borderId="1" xfId="0" applyNumberFormat="1" applyFont="1" applyFill="1" applyBorder="1"/>
    <xf numFmtId="0" fontId="17" fillId="4" borderId="4" xfId="0" applyFont="1" applyFill="1" applyBorder="1"/>
    <xf numFmtId="0" fontId="17" fillId="3" borderId="6" xfId="0" applyFont="1" applyFill="1" applyBorder="1"/>
    <xf numFmtId="0" fontId="17" fillId="3" borderId="13" xfId="0" applyFont="1" applyFill="1" applyBorder="1"/>
    <xf numFmtId="0" fontId="17" fillId="3" borderId="14" xfId="0" applyFont="1" applyFill="1" applyBorder="1"/>
    <xf numFmtId="0" fontId="20" fillId="3" borderId="2" xfId="0" applyFont="1" applyFill="1" applyBorder="1"/>
    <xf numFmtId="0" fontId="17" fillId="3" borderId="3" xfId="0" applyFont="1" applyFill="1" applyBorder="1"/>
    <xf numFmtId="0" fontId="17" fillId="4" borderId="6" xfId="0" applyFont="1" applyFill="1" applyBorder="1"/>
    <xf numFmtId="0" fontId="17" fillId="3" borderId="6" xfId="0" applyFont="1" applyFill="1" applyBorder="1" applyAlignment="1">
      <alignment horizontal="center" wrapText="1"/>
    </xf>
    <xf numFmtId="0" fontId="17" fillId="3" borderId="8" xfId="0" applyFont="1" applyFill="1" applyBorder="1" applyAlignment="1">
      <alignment horizontal="center" vertical="center" wrapText="1"/>
    </xf>
    <xf numFmtId="41" fontId="19" fillId="3" borderId="1" xfId="0" applyNumberFormat="1" applyFont="1" applyFill="1" applyBorder="1"/>
    <xf numFmtId="41" fontId="19" fillId="4" borderId="1" xfId="0" applyNumberFormat="1" applyFont="1" applyFill="1" applyBorder="1"/>
    <xf numFmtId="0" fontId="0" fillId="3" borderId="2" xfId="0" applyFill="1" applyBorder="1"/>
    <xf numFmtId="0" fontId="0" fillId="3" borderId="3" xfId="0" applyFill="1" applyBorder="1"/>
    <xf numFmtId="0" fontId="17" fillId="3" borderId="2" xfId="0" applyFont="1" applyFill="1" applyBorder="1" applyAlignment="1">
      <alignment wrapText="1"/>
    </xf>
    <xf numFmtId="0" fontId="17" fillId="3" borderId="0" xfId="0" applyFont="1" applyFill="1" applyAlignment="1">
      <alignment wrapText="1"/>
    </xf>
    <xf numFmtId="0" fontId="17" fillId="3" borderId="3" xfId="0" applyFont="1" applyFill="1" applyBorder="1" applyAlignment="1">
      <alignment wrapText="1"/>
    </xf>
    <xf numFmtId="0" fontId="17" fillId="3" borderId="16" xfId="0" applyFont="1" applyFill="1" applyBorder="1" applyAlignment="1">
      <alignment wrapText="1"/>
    </xf>
    <xf numFmtId="0" fontId="17" fillId="3" borderId="17" xfId="0" applyFont="1" applyFill="1" applyBorder="1" applyAlignment="1">
      <alignment wrapText="1"/>
    </xf>
    <xf numFmtId="0" fontId="17" fillId="3" borderId="12" xfId="0" applyFont="1" applyFill="1" applyBorder="1" applyAlignment="1">
      <alignment wrapText="1"/>
    </xf>
    <xf numFmtId="0" fontId="17" fillId="3" borderId="7" xfId="0" applyFont="1" applyFill="1" applyBorder="1" applyAlignment="1">
      <alignment wrapText="1"/>
    </xf>
    <xf numFmtId="0" fontId="17" fillId="3" borderId="13" xfId="0" applyFont="1" applyFill="1" applyBorder="1" applyAlignment="1">
      <alignment wrapText="1"/>
    </xf>
    <xf numFmtId="0" fontId="17" fillId="3" borderId="8" xfId="0" applyFont="1" applyFill="1" applyBorder="1" applyAlignment="1">
      <alignment wrapText="1"/>
    </xf>
    <xf numFmtId="0" fontId="17" fillId="3" borderId="5" xfId="0" applyFont="1" applyFill="1" applyBorder="1" applyAlignment="1">
      <alignment wrapText="1"/>
    </xf>
    <xf numFmtId="0" fontId="17" fillId="3" borderId="2" xfId="0" applyFont="1" applyFill="1" applyBorder="1"/>
    <xf numFmtId="0" fontId="17" fillId="4" borderId="4" xfId="0" applyFont="1" applyFill="1" applyBorder="1" applyAlignment="1">
      <alignment horizontal="center" wrapText="1"/>
    </xf>
    <xf numFmtId="0" fontId="24" fillId="3" borderId="3" xfId="0" applyFont="1" applyFill="1" applyBorder="1"/>
    <xf numFmtId="167" fontId="18" fillId="3" borderId="1" xfId="0" applyNumberFormat="1" applyFont="1" applyFill="1" applyBorder="1"/>
    <xf numFmtId="167" fontId="19" fillId="3" borderId="1" xfId="0" applyNumberFormat="1" applyFont="1" applyFill="1" applyBorder="1"/>
    <xf numFmtId="0" fontId="0" fillId="3" borderId="14" xfId="0" applyFill="1" applyBorder="1"/>
    <xf numFmtId="0" fontId="17" fillId="3" borderId="4" xfId="0" applyFont="1" applyFill="1" applyBorder="1"/>
    <xf numFmtId="0" fontId="0" fillId="3" borderId="13" xfId="0" applyFill="1" applyBorder="1"/>
    <xf numFmtId="0" fontId="0" fillId="3" borderId="18" xfId="0" applyFill="1" applyBorder="1"/>
    <xf numFmtId="0" fontId="40" fillId="3" borderId="1" xfId="0" applyFont="1" applyFill="1" applyBorder="1"/>
    <xf numFmtId="41" fontId="18" fillId="5" borderId="1" xfId="0" applyNumberFormat="1" applyFont="1" applyFill="1" applyBorder="1"/>
    <xf numFmtId="0" fontId="21" fillId="3" borderId="1" xfId="0" applyFont="1" applyFill="1" applyBorder="1" applyAlignment="1">
      <alignment horizontal="center" wrapText="1"/>
    </xf>
    <xf numFmtId="0" fontId="21" fillId="4" borderId="1" xfId="0" applyFont="1" applyFill="1" applyBorder="1" applyAlignment="1">
      <alignment horizontal="center" wrapText="1"/>
    </xf>
    <xf numFmtId="41" fontId="22" fillId="4" borderId="1" xfId="0" applyNumberFormat="1" applyFont="1" applyFill="1" applyBorder="1"/>
    <xf numFmtId="41" fontId="22" fillId="3" borderId="1" xfId="0" applyNumberFormat="1" applyFont="1" applyFill="1" applyBorder="1"/>
    <xf numFmtId="0" fontId="10" fillId="3" borderId="7" xfId="0" applyFont="1" applyFill="1" applyBorder="1"/>
    <xf numFmtId="0" fontId="0" fillId="3" borderId="6" xfId="0" applyFill="1" applyBorder="1"/>
    <xf numFmtId="0" fontId="41" fillId="3" borderId="19" xfId="0" applyFont="1" applyFill="1" applyBorder="1" applyAlignment="1">
      <alignment vertical="center" wrapText="1"/>
    </xf>
    <xf numFmtId="0" fontId="0" fillId="0" borderId="19" xfId="0" applyBorder="1"/>
    <xf numFmtId="0" fontId="42" fillId="3" borderId="16" xfId="0" applyFont="1" applyFill="1" applyBorder="1" applyAlignment="1">
      <alignment vertical="center" wrapText="1"/>
    </xf>
    <xf numFmtId="0" fontId="17" fillId="3" borderId="7" xfId="0" applyFont="1" applyFill="1" applyBorder="1" applyAlignment="1">
      <alignment vertical="center" wrapText="1"/>
    </xf>
    <xf numFmtId="0" fontId="17" fillId="3" borderId="2" xfId="0" applyFont="1" applyFill="1" applyBorder="1" applyAlignment="1">
      <alignment vertical="center" wrapText="1"/>
    </xf>
    <xf numFmtId="0" fontId="17" fillId="3" borderId="13" xfId="0" applyFont="1" applyFill="1" applyBorder="1" applyAlignment="1">
      <alignment vertical="center" wrapText="1"/>
    </xf>
    <xf numFmtId="0" fontId="17" fillId="3" borderId="16" xfId="0" applyFont="1" applyFill="1" applyBorder="1" applyAlignment="1">
      <alignment vertical="center" wrapText="1"/>
    </xf>
    <xf numFmtId="0" fontId="17" fillId="3" borderId="19" xfId="0" applyFont="1" applyFill="1" applyBorder="1" applyAlignment="1">
      <alignment horizontal="center" vertical="center" wrapText="1"/>
    </xf>
    <xf numFmtId="0" fontId="41" fillId="3" borderId="8" xfId="0" applyFont="1" applyFill="1" applyBorder="1" applyAlignment="1">
      <alignment vertical="center" wrapText="1"/>
    </xf>
    <xf numFmtId="0" fontId="42" fillId="3" borderId="12" xfId="0" applyFont="1" applyFill="1" applyBorder="1" applyAlignment="1">
      <alignment vertical="center" wrapText="1"/>
    </xf>
    <xf numFmtId="0" fontId="42" fillId="3" borderId="5" xfId="0" applyFont="1" applyFill="1" applyBorder="1" applyAlignment="1">
      <alignment horizontal="center" vertical="center" wrapText="1"/>
    </xf>
    <xf numFmtId="0" fontId="17" fillId="3" borderId="12" xfId="0" applyFont="1" applyFill="1" applyBorder="1" applyAlignment="1">
      <alignment vertical="center" wrapText="1"/>
    </xf>
    <xf numFmtId="0" fontId="17" fillId="3" borderId="8" xfId="0" applyFont="1" applyFill="1" applyBorder="1" applyAlignment="1">
      <alignment vertical="center" wrapText="1"/>
    </xf>
    <xf numFmtId="0" fontId="19" fillId="3" borderId="3" xfId="0" applyFont="1" applyFill="1" applyBorder="1"/>
    <xf numFmtId="164" fontId="5" fillId="4" borderId="3" xfId="0" applyNumberFormat="1" applyFont="1" applyFill="1" applyBorder="1" applyAlignment="1">
      <alignment horizontal="right"/>
    </xf>
    <xf numFmtId="164" fontId="5" fillId="3" borderId="3" xfId="0" applyNumberFormat="1" applyFont="1" applyFill="1" applyBorder="1" applyAlignment="1">
      <alignment horizontal="right"/>
    </xf>
    <xf numFmtId="0" fontId="1" fillId="0" borderId="0" xfId="0" applyFont="1"/>
    <xf numFmtId="164" fontId="4" fillId="4" borderId="3" xfId="0" applyNumberFormat="1" applyFont="1" applyFill="1" applyBorder="1" applyAlignment="1">
      <alignment horizontal="right"/>
    </xf>
    <xf numFmtId="164" fontId="4" fillId="3" borderId="3" xfId="0" applyNumberFormat="1" applyFont="1" applyFill="1" applyBorder="1" applyAlignment="1">
      <alignment horizontal="right"/>
    </xf>
    <xf numFmtId="0" fontId="10" fillId="3" borderId="3" xfId="0" applyFont="1" applyFill="1" applyBorder="1"/>
    <xf numFmtId="0" fontId="17" fillId="3" borderId="17" xfId="0" applyFont="1" applyFill="1" applyBorder="1" applyAlignment="1">
      <alignment vertical="center" wrapText="1"/>
    </xf>
    <xf numFmtId="0" fontId="17" fillId="3" borderId="2" xfId="0" applyFont="1" applyFill="1" applyBorder="1" applyAlignment="1">
      <alignment vertical="center"/>
    </xf>
    <xf numFmtId="0" fontId="17" fillId="3" borderId="13" xfId="0" applyFont="1" applyFill="1" applyBorder="1" applyAlignment="1">
      <alignment vertical="center"/>
    </xf>
    <xf numFmtId="0" fontId="17" fillId="3" borderId="3" xfId="0" applyFont="1" applyFill="1" applyBorder="1" applyAlignment="1">
      <alignment vertical="center" wrapText="1"/>
    </xf>
    <xf numFmtId="0" fontId="17" fillId="3" borderId="5" xfId="0" applyFont="1" applyFill="1" applyBorder="1" applyAlignment="1">
      <alignment vertical="center" wrapText="1"/>
    </xf>
    <xf numFmtId="0" fontId="18" fillId="3" borderId="3" xfId="0" applyFont="1" applyFill="1" applyBorder="1"/>
    <xf numFmtId="164" fontId="5" fillId="5" borderId="1" xfId="0" applyNumberFormat="1" applyFont="1" applyFill="1" applyBorder="1" applyAlignment="1">
      <alignment horizontal="right"/>
    </xf>
    <xf numFmtId="164" fontId="4" fillId="5" borderId="3" xfId="0" applyNumberFormat="1" applyFont="1" applyFill="1" applyBorder="1" applyAlignment="1">
      <alignment horizontal="right"/>
    </xf>
    <xf numFmtId="164" fontId="4" fillId="5" borderId="1" xfId="0" applyNumberFormat="1" applyFont="1" applyFill="1" applyBorder="1" applyAlignment="1">
      <alignment horizontal="right"/>
    </xf>
    <xf numFmtId="0" fontId="10" fillId="3" borderId="0" xfId="0" applyFont="1" applyFill="1"/>
    <xf numFmtId="0" fontId="41" fillId="3" borderId="0" xfId="0" applyFont="1" applyFill="1" applyAlignment="1">
      <alignment vertical="center" wrapText="1"/>
    </xf>
    <xf numFmtId="0" fontId="43" fillId="3" borderId="0" xfId="0" applyFont="1" applyFill="1" applyAlignment="1">
      <alignment vertical="center" wrapText="1"/>
    </xf>
    <xf numFmtId="0" fontId="43" fillId="3" borderId="19" xfId="0" applyFont="1" applyFill="1" applyBorder="1" applyAlignment="1">
      <alignment horizontal="center" vertical="center" wrapText="1"/>
    </xf>
    <xf numFmtId="0" fontId="43" fillId="0" borderId="19" xfId="0" applyFont="1" applyBorder="1" applyAlignment="1">
      <alignment horizontal="center" vertical="center" wrapText="1"/>
    </xf>
    <xf numFmtId="0" fontId="43" fillId="3" borderId="8" xfId="0" applyFont="1" applyFill="1" applyBorder="1" applyAlignment="1">
      <alignment horizontal="center" vertical="center" wrapText="1"/>
    </xf>
    <xf numFmtId="0" fontId="44" fillId="0" borderId="0" xfId="0" applyFont="1"/>
    <xf numFmtId="0" fontId="9" fillId="3" borderId="3" xfId="0" applyFont="1" applyFill="1" applyBorder="1" applyAlignment="1">
      <alignment horizontal="right"/>
    </xf>
    <xf numFmtId="0" fontId="9" fillId="4" borderId="3" xfId="0" applyFont="1" applyFill="1" applyBorder="1" applyAlignment="1">
      <alignment horizontal="right" wrapText="1" shrinkToFit="1"/>
    </xf>
    <xf numFmtId="0" fontId="10" fillId="3" borderId="3" xfId="0" applyFont="1" applyFill="1" applyBorder="1" applyAlignment="1">
      <alignment horizontal="right" wrapText="1" shrinkToFit="1"/>
    </xf>
    <xf numFmtId="0" fontId="4" fillId="3" borderId="1" xfId="0" applyFont="1" applyFill="1" applyBorder="1" applyAlignment="1">
      <alignment horizontal="right"/>
    </xf>
    <xf numFmtId="0" fontId="3" fillId="3" borderId="0" xfId="0" applyFont="1" applyFill="1" applyAlignment="1">
      <alignment vertical="center" wrapText="1"/>
    </xf>
    <xf numFmtId="0" fontId="3" fillId="3" borderId="0" xfId="0" applyFont="1" applyFill="1" applyAlignment="1">
      <alignment vertical="center"/>
    </xf>
    <xf numFmtId="9" fontId="9" fillId="4" borderId="3" xfId="11" applyFont="1" applyFill="1" applyBorder="1" applyAlignment="1">
      <alignment horizontal="right" wrapText="1" shrinkToFit="1"/>
    </xf>
    <xf numFmtId="9" fontId="10" fillId="3" borderId="3" xfId="11" applyFont="1" applyFill="1" applyBorder="1" applyAlignment="1">
      <alignment horizontal="right" wrapText="1" shrinkToFit="1"/>
    </xf>
    <xf numFmtId="9" fontId="17" fillId="4" borderId="4" xfId="11" applyFont="1" applyFill="1" applyBorder="1"/>
    <xf numFmtId="9" fontId="17" fillId="3" borderId="1" xfId="11" applyFont="1" applyFill="1" applyBorder="1"/>
    <xf numFmtId="9" fontId="17" fillId="4" borderId="1" xfId="11" applyFont="1" applyFill="1" applyBorder="1"/>
    <xf numFmtId="0" fontId="9" fillId="4" borderId="3" xfId="0" applyFont="1" applyFill="1" applyBorder="1" applyAlignment="1">
      <alignment horizontal="center" vertical="center" wrapText="1" shrinkToFit="1"/>
    </xf>
    <xf numFmtId="0" fontId="10" fillId="3" borderId="3" xfId="0" applyFont="1" applyFill="1" applyBorder="1" applyAlignment="1">
      <alignment horizontal="center" vertical="center" wrapText="1" shrinkToFit="1"/>
    </xf>
    <xf numFmtId="0" fontId="18" fillId="3" borderId="0" xfId="0" applyFont="1" applyFill="1"/>
    <xf numFmtId="9" fontId="19" fillId="4" borderId="1" xfId="0" applyNumberFormat="1" applyFont="1" applyFill="1" applyBorder="1" applyAlignment="1">
      <alignment wrapText="1"/>
    </xf>
    <xf numFmtId="164" fontId="5" fillId="0" borderId="3" xfId="0" applyNumberFormat="1" applyFont="1" applyBorder="1" applyAlignment="1">
      <alignment horizontal="right"/>
    </xf>
    <xf numFmtId="164" fontId="5" fillId="0" borderId="1" xfId="0" applyNumberFormat="1" applyFont="1" applyBorder="1" applyAlignment="1">
      <alignment horizontal="right"/>
    </xf>
    <xf numFmtId="164" fontId="4" fillId="0" borderId="1" xfId="0" applyNumberFormat="1" applyFont="1" applyBorder="1" applyAlignment="1">
      <alignment horizontal="right"/>
    </xf>
    <xf numFmtId="164" fontId="4" fillId="0" borderId="3" xfId="0" applyNumberFormat="1" applyFont="1" applyBorder="1" applyAlignment="1">
      <alignment horizontal="right"/>
    </xf>
    <xf numFmtId="0" fontId="7" fillId="3" borderId="3" xfId="0" applyFont="1" applyFill="1" applyBorder="1"/>
    <xf numFmtId="0" fontId="7" fillId="3" borderId="0" xfId="0" applyFont="1" applyFill="1" applyAlignment="1">
      <alignment wrapText="1"/>
    </xf>
    <xf numFmtId="0" fontId="10" fillId="3" borderId="1" xfId="0" applyFont="1" applyFill="1" applyBorder="1" applyAlignment="1">
      <alignment wrapText="1"/>
    </xf>
    <xf numFmtId="0" fontId="28" fillId="3" borderId="0" xfId="0" applyFont="1" applyFill="1" applyAlignment="1">
      <alignment horizontal="left" vertical="top" wrapText="1"/>
    </xf>
    <xf numFmtId="3" fontId="35" fillId="3" borderId="1" xfId="9" applyFont="1" applyFill="1" applyBorder="1">
      <alignment horizontal="right" vertical="center"/>
      <protection locked="0"/>
    </xf>
    <xf numFmtId="0" fontId="37" fillId="3" borderId="1" xfId="6" applyFont="1" applyFill="1" applyBorder="1" applyAlignment="1">
      <alignment horizontal="left" vertical="center"/>
    </xf>
    <xf numFmtId="165" fontId="0" fillId="0" borderId="0" xfId="0" applyNumberFormat="1"/>
    <xf numFmtId="0" fontId="18" fillId="3" borderId="1" xfId="0" applyFont="1" applyFill="1" applyBorder="1" applyAlignment="1">
      <alignment horizontal="left"/>
    </xf>
    <xf numFmtId="0" fontId="45" fillId="4" borderId="3" xfId="0" applyFont="1" applyFill="1" applyBorder="1" applyAlignment="1">
      <alignment horizontal="right" wrapText="1" shrinkToFit="1"/>
    </xf>
    <xf numFmtId="0" fontId="8" fillId="3" borderId="3" xfId="0" applyFont="1" applyFill="1" applyBorder="1" applyAlignment="1">
      <alignment horizontal="right" wrapText="1" shrinkToFit="1"/>
    </xf>
    <xf numFmtId="9" fontId="9" fillId="4" borderId="3" xfId="11" applyFont="1" applyFill="1" applyBorder="1" applyAlignment="1">
      <alignment horizontal="center" vertical="center" wrapText="1" shrinkToFit="1"/>
    </xf>
    <xf numFmtId="0" fontId="19" fillId="3" borderId="1" xfId="0" applyFont="1" applyFill="1" applyBorder="1" applyAlignment="1">
      <alignment horizontal="left"/>
    </xf>
    <xf numFmtId="0" fontId="18" fillId="3" borderId="20" xfId="0" applyFont="1" applyFill="1" applyBorder="1" applyAlignment="1">
      <alignment horizontal="center"/>
    </xf>
    <xf numFmtId="164" fontId="5" fillId="3" borderId="0" xfId="0" applyNumberFormat="1" applyFont="1" applyFill="1" applyAlignment="1">
      <alignment horizontal="right"/>
    </xf>
    <xf numFmtId="164" fontId="35" fillId="5" borderId="0" xfId="9" applyNumberFormat="1" applyFont="1" applyFill="1" applyBorder="1">
      <alignment horizontal="right" vertical="center"/>
      <protection locked="0"/>
    </xf>
    <xf numFmtId="164" fontId="10" fillId="3" borderId="1" xfId="0" applyNumberFormat="1" applyFont="1" applyFill="1" applyBorder="1" applyAlignment="1">
      <alignment horizontal="center" vertical="center" wrapText="1"/>
    </xf>
    <xf numFmtId="9" fontId="10" fillId="4" borderId="3" xfId="11" applyFont="1" applyFill="1" applyBorder="1" applyAlignment="1">
      <alignment horizontal="center" vertical="center" wrapText="1" shrinkToFit="1"/>
    </xf>
    <xf numFmtId="164" fontId="10" fillId="3" borderId="3" xfId="0" applyNumberFormat="1" applyFont="1" applyFill="1" applyBorder="1" applyAlignment="1">
      <alignment horizontal="center" vertical="center" wrapText="1"/>
    </xf>
    <xf numFmtId="165" fontId="46" fillId="0" borderId="0" xfId="4" applyFont="1"/>
    <xf numFmtId="164" fontId="2" fillId="0" borderId="0" xfId="0" applyNumberFormat="1" applyFont="1"/>
    <xf numFmtId="3" fontId="18" fillId="3" borderId="1" xfId="0" applyNumberFormat="1" applyFont="1" applyFill="1" applyBorder="1"/>
    <xf numFmtId="3" fontId="0" fillId="0" borderId="0" xfId="0" applyNumberFormat="1"/>
    <xf numFmtId="41" fontId="18" fillId="4" borderId="3" xfId="0" applyNumberFormat="1" applyFont="1" applyFill="1" applyBorder="1"/>
    <xf numFmtId="0" fontId="5" fillId="3" borderId="1" xfId="0" applyFont="1" applyFill="1" applyBorder="1" applyAlignment="1">
      <alignment horizontal="left" vertical="top" wrapText="1"/>
    </xf>
    <xf numFmtId="0" fontId="2" fillId="0" borderId="0" xfId="0" applyFont="1"/>
    <xf numFmtId="0" fontId="47" fillId="8" borderId="1" xfId="0" applyFont="1" applyFill="1" applyBorder="1"/>
    <xf numFmtId="0" fontId="47" fillId="8" borderId="3" xfId="0" applyFont="1" applyFill="1" applyBorder="1"/>
    <xf numFmtId="0" fontId="42" fillId="8" borderId="4" xfId="0" applyFont="1" applyFill="1" applyBorder="1"/>
    <xf numFmtId="0" fontId="1" fillId="2" borderId="0" xfId="0" applyFont="1" applyFill="1" applyAlignment="1">
      <alignment horizontal="right"/>
    </xf>
    <xf numFmtId="0" fontId="0" fillId="0" borderId="0" xfId="0" applyAlignment="1">
      <alignment horizontal="right"/>
    </xf>
    <xf numFmtId="0" fontId="35" fillId="2" borderId="0" xfId="3" applyFont="1" applyFill="1" applyAlignment="1">
      <alignment horizontal="center"/>
    </xf>
    <xf numFmtId="0" fontId="35" fillId="2" borderId="0" xfId="3" applyFont="1" applyFill="1" applyBorder="1" applyAlignment="1">
      <alignment horizontal="center"/>
    </xf>
    <xf numFmtId="0" fontId="2" fillId="3" borderId="3" xfId="0" applyFont="1" applyFill="1" applyBorder="1"/>
    <xf numFmtId="0" fontId="27" fillId="3" borderId="3" xfId="5" applyFont="1" applyFill="1" applyBorder="1" applyAlignment="1">
      <alignment horizontal="left" vertical="center"/>
    </xf>
    <xf numFmtId="0" fontId="31" fillId="6" borderId="3" xfId="5" applyFont="1" applyFill="1" applyBorder="1" applyAlignment="1">
      <alignment horizontal="left" vertical="center"/>
    </xf>
    <xf numFmtId="0" fontId="31" fillId="3" borderId="3" xfId="5" applyFont="1" applyFill="1" applyBorder="1" applyAlignment="1">
      <alignment horizontal="left" vertical="center"/>
    </xf>
    <xf numFmtId="0" fontId="0" fillId="0" borderId="3" xfId="0" applyBorder="1"/>
    <xf numFmtId="0" fontId="0" fillId="3" borderId="3" xfId="0" applyFill="1" applyBorder="1" applyAlignment="1">
      <alignment wrapText="1"/>
    </xf>
    <xf numFmtId="0" fontId="48" fillId="3" borderId="0" xfId="0" applyFont="1" applyFill="1"/>
    <xf numFmtId="0" fontId="35" fillId="0" borderId="0" xfId="0" applyFont="1" applyAlignment="1">
      <alignment vertical="top" wrapText="1"/>
    </xf>
    <xf numFmtId="0" fontId="9" fillId="3" borderId="4" xfId="0" applyFont="1" applyFill="1" applyBorder="1" applyAlignment="1">
      <alignment horizontal="center"/>
    </xf>
    <xf numFmtId="0" fontId="9" fillId="3" borderId="1" xfId="0" applyFont="1" applyFill="1" applyBorder="1" applyAlignment="1">
      <alignment horizontal="center"/>
    </xf>
    <xf numFmtId="0" fontId="10" fillId="3" borderId="4" xfId="0" applyFont="1" applyFill="1" applyBorder="1" applyAlignment="1">
      <alignment horizontal="center"/>
    </xf>
    <xf numFmtId="0" fontId="10" fillId="3" borderId="1" xfId="0" applyFont="1" applyFill="1" applyBorder="1" applyAlignment="1">
      <alignment horizontal="center"/>
    </xf>
    <xf numFmtId="0" fontId="10" fillId="3" borderId="6" xfId="0" applyFont="1" applyFill="1" applyBorder="1" applyAlignment="1">
      <alignment horizontal="center"/>
    </xf>
    <xf numFmtId="0" fontId="17" fillId="3" borderId="4" xfId="0" applyFont="1" applyFill="1" applyBorder="1" applyAlignment="1">
      <alignment horizontal="center"/>
    </xf>
    <xf numFmtId="0" fontId="17" fillId="3" borderId="1" xfId="0" applyFont="1" applyFill="1" applyBorder="1" applyAlignment="1">
      <alignment horizontal="center"/>
    </xf>
    <xf numFmtId="0" fontId="17" fillId="3" borderId="6" xfId="0" applyFont="1" applyFill="1" applyBorder="1" applyAlignment="1">
      <alignment horizontal="center"/>
    </xf>
    <xf numFmtId="0" fontId="17" fillId="3" borderId="4" xfId="0" applyFont="1" applyFill="1" applyBorder="1" applyAlignment="1">
      <alignment horizontal="center" wrapText="1"/>
    </xf>
    <xf numFmtId="0" fontId="17" fillId="3" borderId="6" xfId="0" applyFont="1" applyFill="1" applyBorder="1" applyAlignment="1">
      <alignment horizontal="center" wrapText="1"/>
    </xf>
    <xf numFmtId="0" fontId="17" fillId="3" borderId="7" xfId="0" applyFont="1" applyFill="1" applyBorder="1" applyAlignment="1">
      <alignment horizontal="center" vertical="center" wrapText="1"/>
    </xf>
    <xf numFmtId="0" fontId="17" fillId="3" borderId="8" xfId="0" applyFont="1" applyFill="1" applyBorder="1" applyAlignment="1">
      <alignment horizontal="center" vertical="center" wrapText="1"/>
    </xf>
    <xf numFmtId="0" fontId="24" fillId="3" borderId="4" xfId="0" applyFont="1" applyFill="1" applyBorder="1" applyAlignment="1">
      <alignment horizontal="center"/>
    </xf>
    <xf numFmtId="0" fontId="24" fillId="3" borderId="1" xfId="0" applyFont="1" applyFill="1" applyBorder="1" applyAlignment="1">
      <alignment horizontal="center"/>
    </xf>
    <xf numFmtId="0" fontId="24" fillId="3" borderId="6" xfId="0" applyFont="1" applyFill="1" applyBorder="1" applyAlignment="1">
      <alignment horizontal="center"/>
    </xf>
    <xf numFmtId="0" fontId="17" fillId="3" borderId="1" xfId="0" applyFont="1" applyFill="1" applyBorder="1" applyAlignment="1">
      <alignment horizontal="center" wrapText="1"/>
    </xf>
    <xf numFmtId="49" fontId="17" fillId="3" borderId="4" xfId="0" applyNumberFormat="1" applyFont="1" applyFill="1" applyBorder="1" applyAlignment="1">
      <alignment horizontal="center" wrapText="1"/>
    </xf>
    <xf numFmtId="49" fontId="17" fillId="3" borderId="1" xfId="0" applyNumberFormat="1" applyFont="1" applyFill="1" applyBorder="1" applyAlignment="1">
      <alignment horizontal="center" wrapText="1"/>
    </xf>
    <xf numFmtId="49" fontId="17" fillId="3" borderId="6" xfId="0" applyNumberFormat="1" applyFont="1" applyFill="1" applyBorder="1" applyAlignment="1">
      <alignment horizontal="center" wrapText="1"/>
    </xf>
    <xf numFmtId="49" fontId="17" fillId="3" borderId="8" xfId="0" applyNumberFormat="1" applyFont="1" applyFill="1" applyBorder="1" applyAlignment="1">
      <alignment horizontal="center" wrapText="1"/>
    </xf>
    <xf numFmtId="49" fontId="17" fillId="3" borderId="3" xfId="0" applyNumberFormat="1" applyFont="1" applyFill="1" applyBorder="1" applyAlignment="1">
      <alignment horizontal="center" wrapText="1"/>
    </xf>
    <xf numFmtId="49" fontId="17" fillId="3" borderId="14" xfId="0" applyNumberFormat="1" applyFont="1" applyFill="1" applyBorder="1" applyAlignment="1">
      <alignment horizontal="center" wrapText="1"/>
    </xf>
    <xf numFmtId="0" fontId="17" fillId="3" borderId="16" xfId="0" applyFont="1" applyFill="1" applyBorder="1" applyAlignment="1">
      <alignment horizontal="center" vertical="center" wrapText="1"/>
    </xf>
    <xf numFmtId="0" fontId="17" fillId="3" borderId="2" xfId="0" applyFont="1" applyFill="1" applyBorder="1" applyAlignment="1">
      <alignment horizontal="center" wrapText="1"/>
    </xf>
    <xf numFmtId="0" fontId="17" fillId="3" borderId="7" xfId="0" applyFont="1" applyFill="1" applyBorder="1" applyAlignment="1">
      <alignment horizontal="center" wrapText="1"/>
    </xf>
    <xf numFmtId="0" fontId="17" fillId="3" borderId="13" xfId="0" applyFont="1" applyFill="1" applyBorder="1" applyAlignment="1">
      <alignment horizontal="center" wrapText="1"/>
    </xf>
    <xf numFmtId="0" fontId="17" fillId="3" borderId="16" xfId="0" applyFont="1" applyFill="1" applyBorder="1" applyAlignment="1">
      <alignment horizontal="center" wrapText="1"/>
    </xf>
    <xf numFmtId="0" fontId="17" fillId="3" borderId="12" xfId="0" applyFont="1" applyFill="1" applyBorder="1" applyAlignment="1">
      <alignment horizontal="center" wrapText="1"/>
    </xf>
    <xf numFmtId="0" fontId="21" fillId="3" borderId="1" xfId="0" applyFont="1" applyFill="1" applyBorder="1" applyAlignment="1">
      <alignment horizontal="center" wrapText="1"/>
    </xf>
    <xf numFmtId="0" fontId="17" fillId="3" borderId="4"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3" borderId="6" xfId="0" applyFont="1" applyFill="1" applyBorder="1" applyAlignment="1">
      <alignment horizontal="center" vertical="center" wrapText="1"/>
    </xf>
    <xf numFmtId="0" fontId="42" fillId="3" borderId="4" xfId="0" applyFont="1" applyFill="1" applyBorder="1" applyAlignment="1">
      <alignment horizontal="center" vertical="center" wrapText="1"/>
    </xf>
    <xf numFmtId="0" fontId="42" fillId="3" borderId="6" xfId="0" applyFont="1" applyFill="1" applyBorder="1" applyAlignment="1">
      <alignment horizontal="center" vertical="center" wrapText="1"/>
    </xf>
    <xf numFmtId="0" fontId="17" fillId="3" borderId="0" xfId="0" applyFont="1" applyFill="1" applyAlignment="1">
      <alignment horizontal="center" vertical="center" wrapText="1"/>
    </xf>
    <xf numFmtId="0" fontId="42" fillId="3" borderId="0" xfId="0" applyFont="1" applyFill="1" applyAlignment="1">
      <alignment horizontal="center" vertical="center" wrapText="1"/>
    </xf>
    <xf numFmtId="0" fontId="10" fillId="3" borderId="7" xfId="0" applyFont="1" applyFill="1" applyBorder="1" applyAlignment="1">
      <alignment horizontal="center" wrapText="1" shrinkToFit="1"/>
    </xf>
    <xf numFmtId="0" fontId="10" fillId="3" borderId="2" xfId="0" applyFont="1" applyFill="1" applyBorder="1" applyAlignment="1">
      <alignment horizontal="center" wrapText="1" shrinkToFit="1"/>
    </xf>
    <xf numFmtId="0" fontId="10" fillId="3" borderId="16" xfId="0" applyFont="1" applyFill="1" applyBorder="1" applyAlignment="1">
      <alignment horizontal="center" vertical="center" wrapText="1" shrinkToFit="1"/>
    </xf>
    <xf numFmtId="0" fontId="10" fillId="3" borderId="17" xfId="0" applyFont="1" applyFill="1" applyBorder="1" applyAlignment="1">
      <alignment horizontal="center" vertical="center" wrapText="1" shrinkToFit="1"/>
    </xf>
    <xf numFmtId="0" fontId="10" fillId="3" borderId="12" xfId="0" applyFont="1" applyFill="1" applyBorder="1" applyAlignment="1">
      <alignment horizontal="center" vertical="center" wrapText="1" shrinkToFit="1"/>
    </xf>
    <xf numFmtId="0" fontId="17" fillId="3" borderId="13" xfId="0" applyFont="1" applyFill="1" applyBorder="1" applyAlignment="1">
      <alignment horizontal="center" vertical="center" wrapText="1"/>
    </xf>
    <xf numFmtId="0" fontId="17" fillId="3" borderId="17"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41" fillId="3" borderId="19" xfId="0" applyFont="1" applyFill="1" applyBorder="1" applyAlignment="1">
      <alignment vertical="center" wrapText="1"/>
    </xf>
    <xf numFmtId="0" fontId="41" fillId="3" borderId="8" xfId="0" applyFont="1" applyFill="1" applyBorder="1" applyAlignment="1">
      <alignment vertical="center" wrapText="1"/>
    </xf>
    <xf numFmtId="0" fontId="17" fillId="0" borderId="16" xfId="0" applyFont="1" applyBorder="1" applyAlignment="1">
      <alignment horizontal="center" vertical="center" wrapText="1"/>
    </xf>
    <xf numFmtId="0" fontId="17" fillId="0" borderId="12" xfId="0" applyFont="1" applyBorder="1" applyAlignment="1">
      <alignment horizontal="center" vertical="center" wrapText="1"/>
    </xf>
    <xf numFmtId="0" fontId="17" fillId="3" borderId="7" xfId="0" applyFont="1" applyFill="1" applyBorder="1" applyAlignment="1">
      <alignment horizontal="center" vertical="center"/>
    </xf>
    <xf numFmtId="0" fontId="17" fillId="3" borderId="8" xfId="0" applyFont="1" applyFill="1" applyBorder="1" applyAlignment="1">
      <alignment horizontal="center" vertical="center"/>
    </xf>
    <xf numFmtId="0" fontId="10" fillId="3" borderId="3" xfId="0" applyFont="1" applyFill="1" applyBorder="1" applyAlignment="1">
      <alignment horizontal="center" wrapText="1" shrinkToFit="1"/>
    </xf>
    <xf numFmtId="0" fontId="9" fillId="3" borderId="3" xfId="0" applyFont="1" applyFill="1" applyBorder="1" applyAlignment="1">
      <alignment horizontal="center" wrapText="1" shrinkToFit="1"/>
    </xf>
    <xf numFmtId="0" fontId="17" fillId="3" borderId="5" xfId="0" applyFont="1" applyFill="1" applyBorder="1" applyAlignment="1">
      <alignment horizontal="center" wrapText="1"/>
    </xf>
    <xf numFmtId="0" fontId="18" fillId="3" borderId="1" xfId="0" applyFont="1" applyFill="1" applyBorder="1" applyAlignment="1">
      <alignment horizontal="center"/>
    </xf>
    <xf numFmtId="0" fontId="18" fillId="3" borderId="21" xfId="0" applyFont="1" applyFill="1" applyBorder="1" applyAlignment="1">
      <alignment horizontal="center"/>
    </xf>
    <xf numFmtId="0" fontId="18" fillId="3" borderId="20" xfId="0" applyFont="1" applyFill="1" applyBorder="1" applyAlignment="1">
      <alignment horizontal="center"/>
    </xf>
    <xf numFmtId="0" fontId="33" fillId="3" borderId="7" xfId="6" applyFont="1" applyFill="1" applyBorder="1" applyAlignment="1">
      <alignment horizontal="center" vertical="center" wrapText="1"/>
    </xf>
    <xf numFmtId="0" fontId="33" fillId="3" borderId="6" xfId="6" applyFont="1" applyFill="1" applyBorder="1" applyAlignment="1">
      <alignment horizontal="center" vertical="center" wrapText="1"/>
    </xf>
    <xf numFmtId="0" fontId="33" fillId="3" borderId="13" xfId="6" applyFont="1" applyFill="1" applyBorder="1" applyAlignment="1">
      <alignment horizontal="center" vertical="center" wrapText="1"/>
    </xf>
    <xf numFmtId="0" fontId="17" fillId="3" borderId="7" xfId="6" applyFont="1" applyFill="1" applyBorder="1" applyAlignment="1">
      <alignment horizontal="center" vertical="center" wrapText="1"/>
    </xf>
    <xf numFmtId="0" fontId="17" fillId="3" borderId="13" xfId="6" applyFont="1" applyFill="1" applyBorder="1" applyAlignment="1">
      <alignment horizontal="center" vertical="center" wrapText="1"/>
    </xf>
  </cellXfs>
  <cellStyles count="13">
    <cellStyle name="=C:\WINNT35\SYSTEM32\COMMAND.COM" xfId="6" xr:uid="{F13F11D9-9A70-472A-AB4F-684812000CC3}"/>
    <cellStyle name="Comma" xfId="1" xr:uid="{99FA8950-6555-417D-B9C0-CFA5180AC737}"/>
    <cellStyle name="Heading 1 2" xfId="10" xr:uid="{7804A49C-EF5E-4A04-A088-EEE421B18494}"/>
    <cellStyle name="Heading 2 2" xfId="5" xr:uid="{87F230AE-B9ED-49AF-83A4-F221E1E6D600}"/>
    <cellStyle name="HeadingTable" xfId="8" xr:uid="{0AF0A19F-AEC9-421E-9B06-B771E5EA6C84}"/>
    <cellStyle name="Hyperlink" xfId="3" builtinId="8"/>
    <cellStyle name="Komma" xfId="4" builtinId="3"/>
    <cellStyle name="Normal 2" xfId="7" xr:uid="{A2ED80D0-024E-42F1-AA1A-D7424C0587E9}"/>
    <cellStyle name="Normal 4 2 2" xfId="12" xr:uid="{8E5A48CB-7B8E-47BF-BDBE-CB631ECC1542}"/>
    <cellStyle name="optionalExposure" xfId="9" xr:uid="{2B98BA44-4192-4A98-809C-DBC2AE569CC3}"/>
    <cellStyle name="Percent" xfId="2" xr:uid="{D784C517-5146-4A6A-B5EB-4CC396FEA367}"/>
    <cellStyle name="Procent" xfId="11" builtinId="5"/>
    <cellStyle name="Standaard" xfId="0" builtinId="0"/>
  </cellStyles>
  <dxfs count="9">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447FA6"/>
      <color rgb="FFEAEE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6000896</xdr:colOff>
      <xdr:row>5</xdr:row>
      <xdr:rowOff>160166</xdr:rowOff>
    </xdr:from>
    <xdr:to>
      <xdr:col>0</xdr:col>
      <xdr:colOff>7976133</xdr:colOff>
      <xdr:row>10</xdr:row>
      <xdr:rowOff>124303</xdr:rowOff>
    </xdr:to>
    <xdr:pic>
      <xdr:nvPicPr>
        <xdr:cNvPr id="3" name="Afbeelding 2">
          <a:extLst>
            <a:ext uri="{FF2B5EF4-FFF2-40B4-BE49-F238E27FC236}">
              <a16:creationId xmlns:a16="http://schemas.microsoft.com/office/drawing/2014/main" id="{22B33DD2-7D88-046B-5552-7078A29880BF}"/>
            </a:ext>
          </a:extLst>
        </xdr:cNvPr>
        <xdr:cNvPicPr>
          <a:picLocks noChangeAspect="1"/>
        </xdr:cNvPicPr>
      </xdr:nvPicPr>
      <xdr:blipFill>
        <a:blip xmlns:r="http://schemas.openxmlformats.org/officeDocument/2006/relationships" r:embed="rId1"/>
        <a:stretch>
          <a:fillRect/>
        </a:stretch>
      </xdr:blipFill>
      <xdr:spPr>
        <a:xfrm>
          <a:off x="6000896" y="1750841"/>
          <a:ext cx="1975237" cy="869012"/>
        </a:xfrm>
        <a:prstGeom prst="rect">
          <a:avLst/>
        </a:prstGeom>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7F7A1B-8532-45D9-93C8-659DF91E6FD6}">
  <sheetPr codeName="Blad1">
    <tabColor theme="0" tint="-0.249977111117893"/>
  </sheetPr>
  <dimension ref="A1:A4"/>
  <sheetViews>
    <sheetView showGridLines="0" tabSelected="1" zoomScaleNormal="100" workbookViewId="0"/>
  </sheetViews>
  <sheetFormatPr defaultRowHeight="14.4"/>
  <cols>
    <col min="1" max="1" width="118" customWidth="1"/>
  </cols>
  <sheetData>
    <row r="1" spans="1:1" ht="24.6">
      <c r="A1" s="336" t="s">
        <v>745</v>
      </c>
    </row>
    <row r="2" spans="1:1" ht="13.8" customHeight="1">
      <c r="A2" s="336"/>
    </row>
    <row r="3" spans="1:1" ht="11.4" customHeight="1">
      <c r="A3" s="25" t="s">
        <v>770</v>
      </c>
    </row>
    <row r="4" spans="1:1" ht="61.2">
      <c r="A4" s="337" t="s">
        <v>771</v>
      </c>
    </row>
  </sheetData>
  <sheetProtection algorithmName="SHA-512" hashValue="/JudTsSLZoEDxA+M0JzMpm+cQcX+7Ka91AHDbE2DsEPUKKjHaEF/EG1dlNC1u9LOxr+hZUU3/PjaufXGH0uYaA==" saltValue="VgV/+VSk89vvGSEyvMBqNQ==" spinCount="100000" sheet="1" objects="1" scenario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813F06-EBCA-4D08-A16A-44446E612A70}">
  <sheetPr codeName="Blad10">
    <tabColor theme="8"/>
  </sheetPr>
  <dimension ref="A1:C37"/>
  <sheetViews>
    <sheetView showGridLines="0" workbookViewId="0"/>
  </sheetViews>
  <sheetFormatPr defaultRowHeight="14.4"/>
  <cols>
    <col min="1" max="1" width="64.5546875" customWidth="1"/>
    <col min="2" max="3" width="12.5546875" customWidth="1"/>
  </cols>
  <sheetData>
    <row r="1" spans="1:3">
      <c r="C1" s="328" t="s">
        <v>0</v>
      </c>
    </row>
    <row r="2" spans="1:3">
      <c r="A2" s="25" t="s">
        <v>215</v>
      </c>
      <c r="B2" s="2"/>
      <c r="C2" s="2"/>
    </row>
    <row r="3" spans="1:3">
      <c r="A3" s="96" t="s">
        <v>192</v>
      </c>
      <c r="B3" s="109"/>
      <c r="C3" s="109"/>
    </row>
    <row r="4" spans="1:3" ht="30.6" customHeight="1">
      <c r="A4" s="80"/>
      <c r="B4" s="133" t="s">
        <v>216</v>
      </c>
      <c r="C4" s="108" t="s">
        <v>217</v>
      </c>
    </row>
    <row r="5" spans="1:3">
      <c r="A5" s="92" t="s">
        <v>218</v>
      </c>
      <c r="B5" s="111"/>
      <c r="C5" s="82"/>
    </row>
    <row r="6" spans="1:3">
      <c r="A6" s="82" t="s">
        <v>121</v>
      </c>
      <c r="B6" s="111">
        <v>774243.74127999996</v>
      </c>
      <c r="C6" s="82"/>
    </row>
    <row r="7" spans="1:3">
      <c r="A7" s="82" t="s">
        <v>122</v>
      </c>
      <c r="B7" s="111">
        <v>641572.37818</v>
      </c>
      <c r="C7" s="82"/>
    </row>
    <row r="8" spans="1:3">
      <c r="A8" s="82" t="s">
        <v>123</v>
      </c>
      <c r="B8" s="111">
        <v>537768.81465999992</v>
      </c>
      <c r="C8" s="82"/>
    </row>
    <row r="9" spans="1:3">
      <c r="A9" s="82" t="s">
        <v>124</v>
      </c>
      <c r="B9" s="111">
        <v>606.02243999999996</v>
      </c>
      <c r="C9" s="82"/>
    </row>
    <row r="10" spans="1:3">
      <c r="A10" s="82" t="s">
        <v>125</v>
      </c>
      <c r="B10" s="111">
        <v>11870598.700469999</v>
      </c>
      <c r="C10" s="82"/>
    </row>
    <row r="11" spans="1:3">
      <c r="A11" s="82" t="s">
        <v>126</v>
      </c>
      <c r="B11" s="111">
        <v>4964.0531200000005</v>
      </c>
      <c r="C11" s="82"/>
    </row>
    <row r="12" spans="1:3">
      <c r="A12" s="82" t="s">
        <v>127</v>
      </c>
      <c r="B12" s="111">
        <v>99271.084370000011</v>
      </c>
      <c r="C12" s="82"/>
    </row>
    <row r="13" spans="1:3">
      <c r="A13" s="82" t="s">
        <v>128</v>
      </c>
      <c r="B13" s="111">
        <v>4239.43894</v>
      </c>
      <c r="C13" s="82"/>
    </row>
    <row r="14" spans="1:3">
      <c r="A14" s="82"/>
      <c r="B14" s="111"/>
      <c r="C14" s="82"/>
    </row>
    <row r="15" spans="1:3">
      <c r="A15" s="92" t="s">
        <v>219</v>
      </c>
      <c r="B15" s="112">
        <v>13933264.233459998</v>
      </c>
      <c r="C15" s="82"/>
    </row>
    <row r="16" spans="1:3">
      <c r="A16" s="82"/>
      <c r="B16" s="111"/>
      <c r="C16" s="82"/>
    </row>
    <row r="17" spans="1:3">
      <c r="A17" s="82"/>
      <c r="B17" s="111"/>
      <c r="C17" s="82"/>
    </row>
    <row r="18" spans="1:3">
      <c r="A18" s="92" t="s">
        <v>220</v>
      </c>
      <c r="B18" s="111"/>
      <c r="C18" s="82"/>
    </row>
    <row r="19" spans="1:3">
      <c r="A19" s="82" t="s">
        <v>221</v>
      </c>
      <c r="B19" s="111">
        <v>1137915.7366099998</v>
      </c>
      <c r="C19" s="82"/>
    </row>
    <row r="20" spans="1:3">
      <c r="A20" s="82" t="s">
        <v>222</v>
      </c>
      <c r="B20" s="111">
        <v>410529.14900999999</v>
      </c>
      <c r="C20" s="82"/>
    </row>
    <row r="21" spans="1:3">
      <c r="A21" s="82" t="s">
        <v>223</v>
      </c>
      <c r="B21" s="111">
        <v>8086409.4053299995</v>
      </c>
      <c r="C21" s="82"/>
    </row>
    <row r="22" spans="1:3">
      <c r="A22" s="82" t="s">
        <v>224</v>
      </c>
      <c r="B22" s="111">
        <v>0</v>
      </c>
      <c r="C22" s="82"/>
    </row>
    <row r="23" spans="1:3">
      <c r="A23" s="82" t="s">
        <v>225</v>
      </c>
      <c r="B23" s="111">
        <v>73781.714540000001</v>
      </c>
      <c r="C23" s="82"/>
    </row>
    <row r="24" spans="1:3">
      <c r="A24" s="82" t="s">
        <v>226</v>
      </c>
      <c r="B24" s="111">
        <v>3433533.90099</v>
      </c>
      <c r="C24" s="82"/>
    </row>
    <row r="25" spans="1:3">
      <c r="A25" s="82" t="s">
        <v>227</v>
      </c>
      <c r="B25" s="111">
        <v>1191</v>
      </c>
      <c r="C25" s="82" t="s">
        <v>30</v>
      </c>
    </row>
    <row r="26" spans="1:3">
      <c r="A26" s="82" t="s">
        <v>228</v>
      </c>
      <c r="B26" s="111">
        <v>22.393879999999999</v>
      </c>
      <c r="C26" s="82"/>
    </row>
    <row r="27" spans="1:3">
      <c r="A27" s="82"/>
      <c r="B27" s="111"/>
      <c r="C27" s="82"/>
    </row>
    <row r="28" spans="1:3">
      <c r="A28" s="92" t="s">
        <v>229</v>
      </c>
      <c r="B28" s="112">
        <v>13143383.30036</v>
      </c>
      <c r="C28" s="82"/>
    </row>
    <row r="29" spans="1:3">
      <c r="A29" s="82"/>
      <c r="B29" s="111"/>
      <c r="C29" s="82"/>
    </row>
    <row r="30" spans="1:3">
      <c r="A30" s="82" t="s">
        <v>230</v>
      </c>
      <c r="B30" s="111">
        <v>18.152000000000001</v>
      </c>
      <c r="C30" s="82" t="s">
        <v>231</v>
      </c>
    </row>
    <row r="31" spans="1:3">
      <c r="A31" s="82" t="s">
        <v>232</v>
      </c>
      <c r="B31" s="111">
        <v>505.60899999999998</v>
      </c>
      <c r="C31" s="82" t="s">
        <v>233</v>
      </c>
    </row>
    <row r="32" spans="1:3">
      <c r="A32" s="82" t="s">
        <v>234</v>
      </c>
      <c r="B32" s="111">
        <v>252.70500000000001</v>
      </c>
      <c r="C32" s="82" t="s">
        <v>235</v>
      </c>
    </row>
    <row r="33" spans="1:3">
      <c r="A33" s="82" t="s">
        <v>236</v>
      </c>
      <c r="B33" s="111">
        <v>13.414999999999999</v>
      </c>
      <c r="C33" s="82" t="s">
        <v>235</v>
      </c>
    </row>
    <row r="34" spans="1:3">
      <c r="A34" s="82"/>
      <c r="B34" s="111"/>
      <c r="C34" s="82"/>
    </row>
    <row r="35" spans="1:3">
      <c r="A35" s="92" t="s">
        <v>237</v>
      </c>
      <c r="B35" s="112">
        <v>789880.60537</v>
      </c>
      <c r="C35" s="82"/>
    </row>
    <row r="36" spans="1:3">
      <c r="A36" s="92"/>
      <c r="B36" s="112"/>
      <c r="C36" s="82"/>
    </row>
    <row r="37" spans="1:3">
      <c r="A37" s="92" t="s">
        <v>238</v>
      </c>
      <c r="B37" s="112">
        <v>13933263.90573</v>
      </c>
      <c r="C37" s="117"/>
    </row>
  </sheetData>
  <sheetProtection algorithmName="SHA-512" hashValue="b4D8uu+XKe9732ErMlaeOkJEQ090BJBnsCus2pXcJGx2iMxiTAE4H3ePoDRHO+Hb0u6+rGnsxOX2yWs4KKKCbw==" saltValue="utk14+3lKaEQVlM4hL3HlA==" spinCount="100000" sheet="1" objects="1" scenarios="1"/>
  <hyperlinks>
    <hyperlink ref="C1" location="'Table of contents'!A1" display="Table of contents" xr:uid="{A46C6B2A-CC81-469B-BCE0-01EB3B5BB37F}"/>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94A73A-BC29-42D0-B62E-A6DD2220705F}">
  <sheetPr codeName="Blad11">
    <tabColor theme="8"/>
  </sheetPr>
  <dimension ref="A1:B18"/>
  <sheetViews>
    <sheetView showGridLines="0" workbookViewId="0"/>
  </sheetViews>
  <sheetFormatPr defaultRowHeight="14.4"/>
  <cols>
    <col min="1" max="1" width="107.88671875" customWidth="1"/>
    <col min="2" max="2" width="12.5546875" customWidth="1"/>
  </cols>
  <sheetData>
    <row r="1" spans="1:2">
      <c r="B1" s="328" t="s">
        <v>0</v>
      </c>
    </row>
    <row r="2" spans="1:2">
      <c r="A2" s="25" t="s">
        <v>241</v>
      </c>
      <c r="B2" s="2"/>
    </row>
    <row r="3" spans="1:2">
      <c r="A3" s="58" t="s">
        <v>36</v>
      </c>
      <c r="B3" s="116">
        <v>2022</v>
      </c>
    </row>
    <row r="4" spans="1:2">
      <c r="A4" s="82" t="s">
        <v>242</v>
      </c>
      <c r="B4" s="111">
        <v>13933.264233368931</v>
      </c>
    </row>
    <row r="5" spans="1:2">
      <c r="A5" s="114" t="s">
        <v>243</v>
      </c>
      <c r="B5" s="111">
        <v>-1.91599521752687</v>
      </c>
    </row>
    <row r="6" spans="1:2">
      <c r="A6" s="114" t="s">
        <v>244</v>
      </c>
      <c r="B6" s="111">
        <v>0</v>
      </c>
    </row>
    <row r="7" spans="1:2">
      <c r="A7" s="114" t="s">
        <v>245</v>
      </c>
      <c r="B7" s="111">
        <v>0</v>
      </c>
    </row>
    <row r="8" spans="1:2">
      <c r="A8" s="114" t="s">
        <v>246</v>
      </c>
      <c r="B8" s="111">
        <v>0</v>
      </c>
    </row>
    <row r="9" spans="1:2">
      <c r="A9" s="114" t="s">
        <v>247</v>
      </c>
      <c r="B9" s="111">
        <v>0</v>
      </c>
    </row>
    <row r="10" spans="1:2">
      <c r="A10" s="114" t="s">
        <v>248</v>
      </c>
      <c r="B10" s="111">
        <v>0</v>
      </c>
    </row>
    <row r="11" spans="1:2">
      <c r="A11" s="114" t="s">
        <v>249</v>
      </c>
      <c r="B11" s="111">
        <v>-216.6225994903894</v>
      </c>
    </row>
    <row r="12" spans="1:2">
      <c r="A12" s="114" t="s">
        <v>250</v>
      </c>
      <c r="B12" s="111">
        <v>0</v>
      </c>
    </row>
    <row r="13" spans="1:2">
      <c r="A13" s="114" t="s">
        <v>251</v>
      </c>
      <c r="B13" s="111">
        <v>201.81818288099998</v>
      </c>
    </row>
    <row r="14" spans="1:2">
      <c r="A14" s="114" t="s">
        <v>252</v>
      </c>
      <c r="B14" s="111">
        <v>-14.513577416307433</v>
      </c>
    </row>
    <row r="15" spans="1:2">
      <c r="A15" s="114" t="s">
        <v>253</v>
      </c>
      <c r="B15" s="111">
        <v>0</v>
      </c>
    </row>
    <row r="16" spans="1:2">
      <c r="A16" s="114" t="s">
        <v>254</v>
      </c>
      <c r="B16" s="111">
        <v>0</v>
      </c>
    </row>
    <row r="17" spans="1:2">
      <c r="A17" s="114" t="s">
        <v>255</v>
      </c>
      <c r="B17" s="111">
        <v>360.69433941383517</v>
      </c>
    </row>
    <row r="18" spans="1:2">
      <c r="A18" s="115" t="s">
        <v>256</v>
      </c>
      <c r="B18" s="112">
        <v>14262.724583539542</v>
      </c>
    </row>
  </sheetData>
  <sheetProtection algorithmName="SHA-512" hashValue="dR29b0tb/MaI58s0pWG8nvHdIh229E+R4GF9xFv4c7EB8t8+Mp8e/bWhtcV14azsJKaBHgDRVGF6rmJUNmla9w==" saltValue="TG65fYczH2yoO46Do0wC+Q==" spinCount="100000" sheet="1" objects="1" scenarios="1"/>
  <hyperlinks>
    <hyperlink ref="B1" location="'Table of contents'!A1" display="Table of contents" xr:uid="{7DDFB4C4-E43E-4616-A226-C91C073ED71F}"/>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36408D-F971-4F63-BFA0-4B397926FD35}">
  <sheetPr codeName="Blad12">
    <tabColor theme="8"/>
  </sheetPr>
  <dimension ref="A1:F71"/>
  <sheetViews>
    <sheetView showGridLines="0" zoomScaleNormal="100" workbookViewId="0"/>
  </sheetViews>
  <sheetFormatPr defaultRowHeight="14.4"/>
  <cols>
    <col min="1" max="1" width="6.33203125" customWidth="1"/>
    <col min="2" max="2" width="104.33203125" customWidth="1"/>
    <col min="3" max="4" width="12.6640625" customWidth="1"/>
    <col min="6" max="6" width="12" bestFit="1" customWidth="1"/>
  </cols>
  <sheetData>
    <row r="1" spans="1:4">
      <c r="D1" s="329" t="s">
        <v>0</v>
      </c>
    </row>
    <row r="2" spans="1:4">
      <c r="A2" s="298" t="s">
        <v>257</v>
      </c>
      <c r="B2" s="334"/>
      <c r="C2" s="215"/>
      <c r="D2" s="215"/>
    </row>
    <row r="3" spans="1:4">
      <c r="A3" s="73" t="s">
        <v>36</v>
      </c>
      <c r="B3" s="124"/>
      <c r="C3" s="122">
        <v>2022</v>
      </c>
      <c r="D3" s="58">
        <v>2021</v>
      </c>
    </row>
    <row r="4" spans="1:4">
      <c r="A4" s="125"/>
      <c r="B4" s="121" t="s">
        <v>258</v>
      </c>
      <c r="C4" s="88"/>
      <c r="D4" s="88"/>
    </row>
    <row r="5" spans="1:4">
      <c r="A5" s="126">
        <v>1</v>
      </c>
      <c r="B5" s="84" t="s">
        <v>259</v>
      </c>
      <c r="C5" s="111">
        <v>13826.489344669999</v>
      </c>
      <c r="D5" s="110">
        <v>12795.43504047</v>
      </c>
    </row>
    <row r="6" spans="1:4">
      <c r="A6" s="126">
        <v>2</v>
      </c>
      <c r="B6" s="84" t="s">
        <v>260</v>
      </c>
      <c r="C6" s="111">
        <v>0</v>
      </c>
      <c r="D6" s="110">
        <v>0</v>
      </c>
    </row>
    <row r="7" spans="1:4">
      <c r="A7" s="126">
        <v>3</v>
      </c>
      <c r="B7" s="84" t="s">
        <v>261</v>
      </c>
      <c r="C7" s="111">
        <v>-72.713599999999985</v>
      </c>
      <c r="D7" s="110">
        <v>-278.22875654000001</v>
      </c>
    </row>
    <row r="8" spans="1:4">
      <c r="A8" s="126">
        <v>4</v>
      </c>
      <c r="B8" s="84" t="s">
        <v>262</v>
      </c>
      <c r="C8" s="111">
        <v>0</v>
      </c>
      <c r="D8" s="110">
        <v>0</v>
      </c>
    </row>
    <row r="9" spans="1:4">
      <c r="A9" s="126">
        <v>5</v>
      </c>
      <c r="B9" s="84" t="s">
        <v>263</v>
      </c>
      <c r="C9" s="111">
        <v>-14.015559181067433</v>
      </c>
      <c r="D9" s="110">
        <v>-9.2142293243656166</v>
      </c>
    </row>
    <row r="10" spans="1:4">
      <c r="A10" s="126">
        <v>6</v>
      </c>
      <c r="B10" s="84" t="s">
        <v>264</v>
      </c>
      <c r="C10" s="111">
        <v>0</v>
      </c>
      <c r="D10" s="110">
        <v>0</v>
      </c>
    </row>
    <row r="11" spans="1:4">
      <c r="A11" s="126">
        <v>7</v>
      </c>
      <c r="B11" s="129" t="s">
        <v>265</v>
      </c>
      <c r="C11" s="64">
        <v>13739.760185488933</v>
      </c>
      <c r="D11" s="65">
        <v>12507.992054605635</v>
      </c>
    </row>
    <row r="12" spans="1:4">
      <c r="A12" s="127"/>
      <c r="B12" s="130" t="s">
        <v>266</v>
      </c>
      <c r="C12" s="111"/>
      <c r="D12" s="111"/>
    </row>
    <row r="13" spans="1:4">
      <c r="A13" s="126">
        <v>8</v>
      </c>
      <c r="B13" s="84" t="s">
        <v>267</v>
      </c>
      <c r="C13" s="111">
        <v>275.48318179523312</v>
      </c>
      <c r="D13" s="110">
        <v>77.895565838965197</v>
      </c>
    </row>
    <row r="14" spans="1:4">
      <c r="A14" s="126" t="s">
        <v>268</v>
      </c>
      <c r="B14" s="84" t="s">
        <v>269</v>
      </c>
      <c r="C14" s="111">
        <v>0</v>
      </c>
      <c r="D14" s="110">
        <v>0</v>
      </c>
    </row>
    <row r="15" spans="1:4">
      <c r="A15" s="126">
        <v>9</v>
      </c>
      <c r="B15" s="84" t="s">
        <v>270</v>
      </c>
      <c r="C15" s="111">
        <v>45.663033374377299</v>
      </c>
      <c r="D15" s="110">
        <v>15.980110899875413</v>
      </c>
    </row>
    <row r="16" spans="1:4">
      <c r="A16" s="126" t="s">
        <v>239</v>
      </c>
      <c r="B16" s="84" t="s">
        <v>271</v>
      </c>
      <c r="C16" s="111">
        <v>0</v>
      </c>
      <c r="D16" s="110">
        <v>0</v>
      </c>
    </row>
    <row r="17" spans="1:4">
      <c r="A17" s="126" t="s">
        <v>240</v>
      </c>
      <c r="B17" s="84" t="s">
        <v>272</v>
      </c>
      <c r="C17" s="111">
        <v>0</v>
      </c>
      <c r="D17" s="110">
        <v>0</v>
      </c>
    </row>
    <row r="18" spans="1:4">
      <c r="A18" s="126">
        <v>10</v>
      </c>
      <c r="B18" s="84" t="s">
        <v>273</v>
      </c>
      <c r="C18" s="111">
        <v>0</v>
      </c>
      <c r="D18" s="110">
        <v>0</v>
      </c>
    </row>
    <row r="19" spans="1:4">
      <c r="A19" s="126" t="s">
        <v>274</v>
      </c>
      <c r="B19" s="84" t="s">
        <v>275</v>
      </c>
      <c r="C19" s="111">
        <v>0</v>
      </c>
      <c r="D19" s="110">
        <v>0</v>
      </c>
    </row>
    <row r="20" spans="1:4">
      <c r="A20" s="126" t="s">
        <v>276</v>
      </c>
      <c r="B20" s="84" t="s">
        <v>277</v>
      </c>
      <c r="C20" s="111">
        <v>0</v>
      </c>
      <c r="D20" s="110">
        <v>0</v>
      </c>
    </row>
    <row r="21" spans="1:4">
      <c r="A21" s="126">
        <v>11</v>
      </c>
      <c r="B21" s="84" t="s">
        <v>278</v>
      </c>
      <c r="C21" s="111">
        <v>0</v>
      </c>
      <c r="D21" s="110">
        <v>0</v>
      </c>
    </row>
    <row r="22" spans="1:4">
      <c r="A22" s="126">
        <v>12</v>
      </c>
      <c r="B22" s="84" t="s">
        <v>279</v>
      </c>
      <c r="C22" s="111">
        <v>0</v>
      </c>
      <c r="D22" s="110">
        <v>0</v>
      </c>
    </row>
    <row r="23" spans="1:4">
      <c r="A23" s="126">
        <v>13</v>
      </c>
      <c r="B23" s="129" t="s">
        <v>280</v>
      </c>
      <c r="C23" s="64">
        <v>321.1462151696104</v>
      </c>
      <c r="D23" s="65">
        <v>93.87567673884061</v>
      </c>
    </row>
    <row r="24" spans="1:4">
      <c r="A24" s="127"/>
      <c r="B24" s="130" t="s">
        <v>281</v>
      </c>
      <c r="C24" s="111"/>
      <c r="D24" s="111"/>
    </row>
    <row r="25" spans="1:4">
      <c r="A25" s="126">
        <v>14</v>
      </c>
      <c r="B25" s="84" t="s">
        <v>282</v>
      </c>
      <c r="C25" s="111">
        <v>0</v>
      </c>
      <c r="D25" s="110">
        <v>0</v>
      </c>
    </row>
    <row r="26" spans="1:4">
      <c r="A26" s="126">
        <v>15</v>
      </c>
      <c r="B26" s="84" t="s">
        <v>283</v>
      </c>
      <c r="C26" s="111">
        <v>0</v>
      </c>
      <c r="D26" s="110">
        <v>0</v>
      </c>
    </row>
    <row r="27" spans="1:4">
      <c r="A27" s="126">
        <v>16</v>
      </c>
      <c r="B27" s="84" t="s">
        <v>284</v>
      </c>
      <c r="C27" s="111">
        <v>0</v>
      </c>
      <c r="D27" s="110">
        <v>0</v>
      </c>
    </row>
    <row r="28" spans="1:4">
      <c r="A28" s="126" t="s">
        <v>285</v>
      </c>
      <c r="B28" s="84" t="s">
        <v>286</v>
      </c>
      <c r="C28" s="111">
        <v>0</v>
      </c>
      <c r="D28" s="110">
        <v>0</v>
      </c>
    </row>
    <row r="29" spans="1:4">
      <c r="A29" s="126">
        <v>17</v>
      </c>
      <c r="B29" s="84" t="s">
        <v>287</v>
      </c>
      <c r="C29" s="111">
        <v>0</v>
      </c>
      <c r="D29" s="110">
        <v>0</v>
      </c>
    </row>
    <row r="30" spans="1:4">
      <c r="A30" s="126" t="s">
        <v>288</v>
      </c>
      <c r="B30" s="84" t="s">
        <v>289</v>
      </c>
      <c r="C30" s="111">
        <v>0</v>
      </c>
      <c r="D30" s="110">
        <v>0</v>
      </c>
    </row>
    <row r="31" spans="1:4">
      <c r="A31" s="126">
        <v>18</v>
      </c>
      <c r="B31" s="129" t="s">
        <v>290</v>
      </c>
      <c r="C31" s="64">
        <v>0</v>
      </c>
      <c r="D31" s="65">
        <v>0</v>
      </c>
    </row>
    <row r="32" spans="1:4">
      <c r="A32" s="127"/>
      <c r="B32" s="130" t="s">
        <v>291</v>
      </c>
      <c r="C32" s="111"/>
      <c r="D32" s="111"/>
    </row>
    <row r="33" spans="1:5">
      <c r="A33" s="126">
        <v>19</v>
      </c>
      <c r="B33" s="84" t="s">
        <v>292</v>
      </c>
      <c r="C33" s="111">
        <v>801.21688202999997</v>
      </c>
      <c r="D33" s="110">
        <v>327.29471159000002</v>
      </c>
      <c r="E33" s="57"/>
    </row>
    <row r="34" spans="1:5">
      <c r="A34" s="126">
        <v>20</v>
      </c>
      <c r="B34" s="84" t="s">
        <v>293</v>
      </c>
      <c r="C34" s="111">
        <v>599.39869914899998</v>
      </c>
      <c r="D34" s="110">
        <v>245.41084484560002</v>
      </c>
    </row>
    <row r="35" spans="1:5">
      <c r="A35" s="126">
        <v>21</v>
      </c>
      <c r="B35" s="84" t="s">
        <v>294</v>
      </c>
      <c r="C35" s="111">
        <v>0</v>
      </c>
      <c r="D35" s="110">
        <v>0</v>
      </c>
    </row>
    <row r="36" spans="1:5">
      <c r="A36" s="126"/>
      <c r="B36" s="129" t="s">
        <v>295</v>
      </c>
      <c r="C36" s="64">
        <v>201.81818288099998</v>
      </c>
      <c r="D36" s="65">
        <v>81.883866744400009</v>
      </c>
    </row>
    <row r="37" spans="1:5">
      <c r="A37" s="127"/>
      <c r="B37" s="130" t="s">
        <v>296</v>
      </c>
      <c r="C37" s="111"/>
      <c r="D37" s="111"/>
    </row>
    <row r="38" spans="1:5">
      <c r="A38" s="126" t="s">
        <v>297</v>
      </c>
      <c r="B38" s="84" t="s">
        <v>298</v>
      </c>
      <c r="C38" s="111">
        <v>0</v>
      </c>
      <c r="D38" s="110">
        <v>0</v>
      </c>
    </row>
    <row r="39" spans="1:5">
      <c r="A39" s="126" t="s">
        <v>299</v>
      </c>
      <c r="B39" s="84" t="s">
        <v>300</v>
      </c>
      <c r="C39" s="111">
        <v>0</v>
      </c>
      <c r="D39" s="110">
        <v>0</v>
      </c>
    </row>
    <row r="40" spans="1:5">
      <c r="A40" s="126"/>
      <c r="B40" s="84" t="s">
        <v>301</v>
      </c>
      <c r="C40" s="111">
        <v>0</v>
      </c>
      <c r="D40" s="110">
        <v>-780.11429836999991</v>
      </c>
    </row>
    <row r="41" spans="1:5">
      <c r="A41" s="126" t="s">
        <v>302</v>
      </c>
      <c r="B41" s="84" t="s">
        <v>303</v>
      </c>
      <c r="C41" s="111">
        <v>0</v>
      </c>
      <c r="D41" s="110">
        <v>0</v>
      </c>
    </row>
    <row r="42" spans="1:5">
      <c r="A42" s="126" t="s">
        <v>304</v>
      </c>
      <c r="B42" s="84" t="s">
        <v>305</v>
      </c>
      <c r="C42" s="111">
        <v>0</v>
      </c>
      <c r="D42" s="110">
        <v>0</v>
      </c>
    </row>
    <row r="43" spans="1:5">
      <c r="A43" s="126" t="s">
        <v>306</v>
      </c>
      <c r="B43" s="84" t="s">
        <v>307</v>
      </c>
      <c r="C43" s="111">
        <v>0</v>
      </c>
      <c r="D43" s="110">
        <v>0</v>
      </c>
    </row>
    <row r="44" spans="1:5">
      <c r="A44" s="126" t="s">
        <v>308</v>
      </c>
      <c r="B44" s="84" t="s">
        <v>309</v>
      </c>
      <c r="C44" s="111">
        <v>0</v>
      </c>
      <c r="D44" s="110">
        <v>0</v>
      </c>
    </row>
    <row r="45" spans="1:5">
      <c r="A45" s="126" t="s">
        <v>310</v>
      </c>
      <c r="B45" s="84" t="s">
        <v>311</v>
      </c>
      <c r="C45" s="111">
        <v>0</v>
      </c>
      <c r="D45" s="110">
        <v>0</v>
      </c>
    </row>
    <row r="46" spans="1:5">
      <c r="A46" s="126" t="s">
        <v>312</v>
      </c>
      <c r="B46" s="84" t="s">
        <v>313</v>
      </c>
      <c r="C46" s="111">
        <v>0</v>
      </c>
      <c r="D46" s="110">
        <v>0</v>
      </c>
    </row>
    <row r="47" spans="1:5">
      <c r="A47" s="126" t="s">
        <v>314</v>
      </c>
      <c r="B47" s="84" t="s">
        <v>315</v>
      </c>
      <c r="C47" s="111">
        <v>0</v>
      </c>
      <c r="D47" s="110">
        <v>0</v>
      </c>
    </row>
    <row r="48" spans="1:5">
      <c r="A48" s="126" t="s">
        <v>316</v>
      </c>
      <c r="B48" s="84" t="s">
        <v>317</v>
      </c>
      <c r="C48" s="111">
        <v>0</v>
      </c>
      <c r="D48" s="110">
        <v>0</v>
      </c>
    </row>
    <row r="49" spans="1:6">
      <c r="A49" s="126" t="s">
        <v>318</v>
      </c>
      <c r="B49" s="129" t="s">
        <v>319</v>
      </c>
      <c r="C49" s="64">
        <v>0</v>
      </c>
      <c r="D49" s="65">
        <v>-780.11429836999991</v>
      </c>
    </row>
    <row r="50" spans="1:6">
      <c r="A50" s="127"/>
      <c r="B50" s="130" t="s">
        <v>320</v>
      </c>
      <c r="C50" s="111"/>
      <c r="D50" s="111"/>
    </row>
    <row r="51" spans="1:6">
      <c r="A51" s="128">
        <v>23</v>
      </c>
      <c r="B51" s="84" t="s">
        <v>71</v>
      </c>
      <c r="C51" s="111">
        <v>775.93197349325999</v>
      </c>
      <c r="D51" s="110">
        <v>778.69382995627984</v>
      </c>
    </row>
    <row r="52" spans="1:6">
      <c r="A52" s="128">
        <v>24</v>
      </c>
      <c r="B52" s="129" t="s">
        <v>94</v>
      </c>
      <c r="C52" s="64">
        <v>14262.724583539542</v>
      </c>
      <c r="D52" s="65">
        <v>11903.637299718876</v>
      </c>
      <c r="F52" s="57"/>
    </row>
    <row r="53" spans="1:6">
      <c r="A53" s="127"/>
      <c r="B53" s="130" t="s">
        <v>8</v>
      </c>
      <c r="C53" s="118"/>
      <c r="D53" s="118"/>
    </row>
    <row r="54" spans="1:6">
      <c r="A54" s="128">
        <v>25</v>
      </c>
      <c r="B54" s="84" t="s">
        <v>8</v>
      </c>
      <c r="C54" s="119">
        <v>5.4402787416140304E-2</v>
      </c>
      <c r="D54" s="120">
        <v>6.5416461401648224E-2</v>
      </c>
    </row>
    <row r="55" spans="1:6">
      <c r="A55" s="128" t="s">
        <v>321</v>
      </c>
      <c r="B55" s="84" t="s">
        <v>322</v>
      </c>
      <c r="C55" s="119">
        <v>5.4402787416140304E-2</v>
      </c>
      <c r="D55" s="120">
        <v>6.5416461401648224E-2</v>
      </c>
    </row>
    <row r="56" spans="1:6">
      <c r="A56" s="128" t="s">
        <v>323</v>
      </c>
      <c r="B56" s="84" t="s">
        <v>324</v>
      </c>
      <c r="C56" s="119">
        <v>5.4402787416140304E-2</v>
      </c>
      <c r="D56" s="120">
        <v>6.139302113687007E-2</v>
      </c>
    </row>
    <row r="57" spans="1:6">
      <c r="A57" s="128">
        <v>26</v>
      </c>
      <c r="B57" s="84" t="s">
        <v>325</v>
      </c>
      <c r="C57" s="119">
        <v>0.03</v>
      </c>
      <c r="D57" s="120">
        <v>3.1966073760635552E-2</v>
      </c>
    </row>
    <row r="58" spans="1:6">
      <c r="A58" s="128">
        <v>27</v>
      </c>
      <c r="B58" s="84" t="s">
        <v>326</v>
      </c>
      <c r="C58" s="119">
        <v>0</v>
      </c>
      <c r="D58" s="120">
        <v>0</v>
      </c>
    </row>
    <row r="59" spans="1:6">
      <c r="A59" s="128" t="s">
        <v>327</v>
      </c>
      <c r="B59" s="84" t="s">
        <v>328</v>
      </c>
      <c r="C59" s="119">
        <v>0</v>
      </c>
      <c r="D59" s="120">
        <v>0</v>
      </c>
    </row>
    <row r="60" spans="1:6">
      <c r="A60" s="127"/>
      <c r="B60" s="130" t="s">
        <v>329</v>
      </c>
      <c r="C60" s="118"/>
      <c r="D60" s="118"/>
    </row>
    <row r="61" spans="1:6">
      <c r="A61" s="128" t="s">
        <v>330</v>
      </c>
      <c r="B61" s="84" t="s">
        <v>331</v>
      </c>
      <c r="C61" s="88">
        <v>0</v>
      </c>
      <c r="D61" s="82">
        <v>0</v>
      </c>
    </row>
    <row r="62" spans="1:6">
      <c r="A62" s="127"/>
      <c r="B62" s="130" t="s">
        <v>332</v>
      </c>
      <c r="C62" s="118"/>
      <c r="D62" s="118"/>
    </row>
    <row r="63" spans="1:6">
      <c r="A63" s="126">
        <v>28</v>
      </c>
      <c r="B63" s="131" t="s">
        <v>333</v>
      </c>
      <c r="C63" s="118">
        <v>0</v>
      </c>
      <c r="D63" s="318">
        <v>0</v>
      </c>
    </row>
    <row r="64" spans="1:6">
      <c r="A64" s="126">
        <v>29</v>
      </c>
      <c r="B64" s="131" t="s">
        <v>334</v>
      </c>
      <c r="C64" s="118">
        <v>0</v>
      </c>
      <c r="D64" s="318">
        <v>0</v>
      </c>
    </row>
    <row r="65" spans="1:5" ht="21.6">
      <c r="A65" s="126">
        <v>30</v>
      </c>
      <c r="B65" s="131" t="s">
        <v>335</v>
      </c>
      <c r="C65" s="118">
        <v>14262.724583539541</v>
      </c>
      <c r="D65" s="318">
        <v>11903.637299718872</v>
      </c>
    </row>
    <row r="66" spans="1:5" ht="21.6">
      <c r="A66" s="126" t="s">
        <v>336</v>
      </c>
      <c r="B66" s="131" t="s">
        <v>337</v>
      </c>
      <c r="C66" s="118">
        <v>14262.724583539541</v>
      </c>
      <c r="D66" s="318">
        <v>12683.751598088871</v>
      </c>
      <c r="E66" s="319"/>
    </row>
    <row r="67" spans="1:5" ht="21.6">
      <c r="A67" s="126">
        <v>31</v>
      </c>
      <c r="B67" s="131" t="s">
        <v>338</v>
      </c>
      <c r="C67" s="119">
        <v>5.4402787416140311E-2</v>
      </c>
      <c r="D67" s="229">
        <v>6.5416461401648238E-2</v>
      </c>
    </row>
    <row r="68" spans="1:5" ht="21.6">
      <c r="A68" s="126" t="s">
        <v>339</v>
      </c>
      <c r="B68" s="131" t="s">
        <v>340</v>
      </c>
      <c r="C68" s="119">
        <v>5.4402787416140311E-2</v>
      </c>
      <c r="D68" s="229">
        <v>6.1393021136870091E-2</v>
      </c>
    </row>
    <row r="69" spans="1:5">
      <c r="A69" s="2"/>
      <c r="B69" s="292" t="s">
        <v>341</v>
      </c>
      <c r="C69" s="2"/>
      <c r="D69" s="2"/>
    </row>
    <row r="70" spans="1:5">
      <c r="B70" s="123" t="s">
        <v>30</v>
      </c>
    </row>
    <row r="71" spans="1:5">
      <c r="B71" s="123" t="s">
        <v>30</v>
      </c>
    </row>
  </sheetData>
  <sheetProtection algorithmName="SHA-512" hashValue="jB1O7vaKO2ck4ZmfeEOdvaHp8bNlyNfXvDKAGd7uohuGIDn0b0y3d8Me21uhltUZOveFajtmGPwhV44AMXg3Jw==" saltValue="rUtuW4N0NOM8RBjm6SUmfQ==" spinCount="100000" sheet="1" objects="1" scenarios="1"/>
  <hyperlinks>
    <hyperlink ref="D1" location="'Table of contents'!A1" display="Table of contents" xr:uid="{5EA6DC59-D7A3-434F-8450-E9708BD5D9AD}"/>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4F2E6E-E07A-4672-8C93-7666B7FFAC4A}">
  <sheetPr codeName="Blad13">
    <tabColor theme="8"/>
  </sheetPr>
  <dimension ref="A1:B15"/>
  <sheetViews>
    <sheetView showGridLines="0" workbookViewId="0"/>
  </sheetViews>
  <sheetFormatPr defaultRowHeight="14.4"/>
  <cols>
    <col min="1" max="1" width="107.88671875" bestFit="1" customWidth="1"/>
    <col min="2" max="2" width="12.5546875" customWidth="1"/>
  </cols>
  <sheetData>
    <row r="1" spans="1:2">
      <c r="B1" s="329" t="s">
        <v>0</v>
      </c>
    </row>
    <row r="2" spans="1:2">
      <c r="A2" s="298" t="s">
        <v>342</v>
      </c>
      <c r="B2" s="298" t="s">
        <v>30</v>
      </c>
    </row>
    <row r="3" spans="1:2" ht="25.95" customHeight="1">
      <c r="A3" s="73" t="s">
        <v>36</v>
      </c>
      <c r="B3" s="132" t="s">
        <v>343</v>
      </c>
    </row>
    <row r="4" spans="1:2">
      <c r="A4" s="134" t="s">
        <v>344</v>
      </c>
      <c r="B4" s="112">
        <v>13739.760185488931</v>
      </c>
    </row>
    <row r="5" spans="1:2">
      <c r="A5" s="135" t="s">
        <v>345</v>
      </c>
      <c r="B5" s="111">
        <v>0</v>
      </c>
    </row>
    <row r="6" spans="1:2">
      <c r="A6" s="134" t="s">
        <v>346</v>
      </c>
      <c r="B6" s="112">
        <v>13739.760185488931</v>
      </c>
    </row>
    <row r="7" spans="1:2">
      <c r="A7" s="135" t="s">
        <v>347</v>
      </c>
      <c r="B7" s="111">
        <v>0</v>
      </c>
    </row>
    <row r="8" spans="1:2">
      <c r="A8" s="135" t="s">
        <v>348</v>
      </c>
      <c r="B8" s="111">
        <v>830.37454535000018</v>
      </c>
    </row>
    <row r="9" spans="1:2">
      <c r="A9" s="135" t="s">
        <v>349</v>
      </c>
      <c r="B9" s="111">
        <v>0</v>
      </c>
    </row>
    <row r="10" spans="1:2">
      <c r="A10" s="135" t="s">
        <v>350</v>
      </c>
      <c r="B10" s="111">
        <v>522.06788851893214</v>
      </c>
    </row>
    <row r="11" spans="1:2">
      <c r="A11" s="135" t="s">
        <v>351</v>
      </c>
      <c r="B11" s="111">
        <v>11154.468371767629</v>
      </c>
    </row>
    <row r="12" spans="1:2">
      <c r="A12" s="135" t="s">
        <v>352</v>
      </c>
      <c r="B12" s="111">
        <v>983.90439238409238</v>
      </c>
    </row>
    <row r="13" spans="1:2">
      <c r="A13" s="135" t="s">
        <v>353</v>
      </c>
      <c r="B13" s="111">
        <v>79.257597066596901</v>
      </c>
    </row>
    <row r="14" spans="1:2">
      <c r="A14" s="135" t="s">
        <v>354</v>
      </c>
      <c r="B14" s="111">
        <v>70.416306031678644</v>
      </c>
    </row>
    <row r="15" spans="1:2">
      <c r="A15" s="135" t="s">
        <v>355</v>
      </c>
      <c r="B15" s="111">
        <v>99.271084369999784</v>
      </c>
    </row>
  </sheetData>
  <sheetProtection algorithmName="SHA-512" hashValue="ngPdzJjTiEtKJpCA92Ssm+KSLCxKwfXaYW8Fgt8U9sjzZYyjJHvoY3fs9gp2rgTbPDJcXbUK827H5ty24i3oaw==" saltValue="crWXHOzbtQsYuO5G+2oQdA==" spinCount="100000" sheet="1" objects="1" scenarios="1"/>
  <hyperlinks>
    <hyperlink ref="B1" location="'Table of contents'!A1" display="Table of contents" xr:uid="{E994DCA8-9A61-4419-9E2B-20D2D58617BA}"/>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94975-AA56-4F9C-9C31-6FF30977E767}">
  <sheetPr codeName="Blad14">
    <tabColor theme="8"/>
  </sheetPr>
  <dimension ref="A1:I38"/>
  <sheetViews>
    <sheetView showGridLines="0" workbookViewId="0"/>
  </sheetViews>
  <sheetFormatPr defaultRowHeight="14.4"/>
  <cols>
    <col min="1" max="1" width="60.88671875" bestFit="1" customWidth="1"/>
    <col min="2" max="9" width="12.5546875" customWidth="1"/>
  </cols>
  <sheetData>
    <row r="1" spans="1:9">
      <c r="I1" s="329" t="s">
        <v>0</v>
      </c>
    </row>
    <row r="2" spans="1:9">
      <c r="A2" s="298" t="s">
        <v>356</v>
      </c>
      <c r="B2" s="215"/>
      <c r="C2" s="215"/>
      <c r="D2" s="215"/>
      <c r="E2" s="215"/>
      <c r="F2" s="215"/>
      <c r="G2" s="215"/>
      <c r="H2" s="215"/>
      <c r="I2" s="215"/>
    </row>
    <row r="3" spans="1:9">
      <c r="A3" s="96" t="s">
        <v>169</v>
      </c>
      <c r="B3" s="109"/>
      <c r="C3" s="109"/>
      <c r="D3" s="109"/>
      <c r="E3" s="109"/>
      <c r="F3" s="109"/>
      <c r="G3" s="109"/>
      <c r="H3" s="109"/>
      <c r="I3" s="109"/>
    </row>
    <row r="4" spans="1:9">
      <c r="A4" s="80"/>
      <c r="B4" s="350" t="s">
        <v>357</v>
      </c>
      <c r="C4" s="351"/>
      <c r="D4" s="351"/>
      <c r="E4" s="352"/>
      <c r="F4" s="350" t="s">
        <v>358</v>
      </c>
      <c r="G4" s="351"/>
      <c r="H4" s="351"/>
      <c r="I4" s="352"/>
    </row>
    <row r="5" spans="1:9">
      <c r="A5" s="80" t="s">
        <v>359</v>
      </c>
      <c r="B5" s="155">
        <v>44926</v>
      </c>
      <c r="C5" s="156">
        <v>44834</v>
      </c>
      <c r="D5" s="155">
        <v>44742</v>
      </c>
      <c r="E5" s="156">
        <v>44651</v>
      </c>
      <c r="F5" s="155">
        <v>44926</v>
      </c>
      <c r="G5" s="156">
        <v>44834</v>
      </c>
      <c r="H5" s="155">
        <v>44742</v>
      </c>
      <c r="I5" s="156">
        <v>44651</v>
      </c>
    </row>
    <row r="6" spans="1:9">
      <c r="A6" s="80" t="s">
        <v>360</v>
      </c>
      <c r="B6" s="157">
        <v>3</v>
      </c>
      <c r="C6" s="80">
        <v>3</v>
      </c>
      <c r="D6" s="157">
        <v>3</v>
      </c>
      <c r="E6" s="80">
        <v>3</v>
      </c>
      <c r="F6" s="157">
        <v>3</v>
      </c>
      <c r="G6" s="80">
        <v>3</v>
      </c>
      <c r="H6" s="157">
        <v>3</v>
      </c>
      <c r="I6" s="80">
        <v>3</v>
      </c>
    </row>
    <row r="7" spans="1:9">
      <c r="A7" s="95" t="s">
        <v>361</v>
      </c>
      <c r="B7" s="118"/>
      <c r="C7" s="118"/>
      <c r="D7" s="118"/>
      <c r="E7" s="118"/>
      <c r="F7" s="118"/>
      <c r="G7" s="118"/>
      <c r="H7" s="118"/>
      <c r="I7" s="118"/>
    </row>
    <row r="8" spans="1:9">
      <c r="A8" s="82" t="s">
        <v>103</v>
      </c>
      <c r="B8" s="154"/>
      <c r="C8" s="154"/>
      <c r="D8" s="154"/>
      <c r="E8" s="154"/>
      <c r="F8" s="111">
        <v>800499.62112987821</v>
      </c>
      <c r="G8" s="110">
        <v>805861.71124366706</v>
      </c>
      <c r="H8" s="111">
        <v>866519.07578558766</v>
      </c>
      <c r="I8" s="110">
        <v>1098440.3954996427</v>
      </c>
    </row>
    <row r="9" spans="1:9">
      <c r="A9" s="95" t="s">
        <v>362</v>
      </c>
      <c r="B9" s="111"/>
      <c r="C9" s="111"/>
      <c r="D9" s="111"/>
      <c r="E9" s="111"/>
      <c r="F9" s="111"/>
      <c r="G9" s="111"/>
      <c r="H9" s="111"/>
      <c r="I9" s="111"/>
    </row>
    <row r="10" spans="1:9">
      <c r="A10" s="92" t="s">
        <v>363</v>
      </c>
      <c r="B10" s="112">
        <v>5127679.2719880193</v>
      </c>
      <c r="C10" s="150">
        <v>4947775.6866643177</v>
      </c>
      <c r="D10" s="112">
        <v>4720568.5471430682</v>
      </c>
      <c r="E10" s="150">
        <v>4697080.0015604468</v>
      </c>
      <c r="F10" s="112">
        <v>298520.32391704939</v>
      </c>
      <c r="G10" s="150">
        <v>281928.96275248105</v>
      </c>
      <c r="H10" s="112">
        <v>268101.52928012697</v>
      </c>
      <c r="I10" s="150">
        <v>272212.76315006713</v>
      </c>
    </row>
    <row r="11" spans="1:9">
      <c r="A11" s="82" t="s">
        <v>364</v>
      </c>
      <c r="B11" s="151">
        <v>4442125.9406213555</v>
      </c>
      <c r="C11" s="110">
        <v>4403373.1055166665</v>
      </c>
      <c r="D11" s="111">
        <v>4189210.28939</v>
      </c>
      <c r="E11" s="110">
        <v>4062248.1868766672</v>
      </c>
      <c r="F11" s="111">
        <v>222106.29703173446</v>
      </c>
      <c r="G11" s="110">
        <v>220168.65527583333</v>
      </c>
      <c r="H11" s="111">
        <v>209460.51446949996</v>
      </c>
      <c r="I11" s="110">
        <v>203112.40934383334</v>
      </c>
    </row>
    <row r="12" spans="1:9">
      <c r="A12" s="82" t="s">
        <v>365</v>
      </c>
      <c r="B12" s="111">
        <v>685553.33136666322</v>
      </c>
      <c r="C12" s="110">
        <v>544402.58114765154</v>
      </c>
      <c r="D12" s="111">
        <v>531358.25775306835</v>
      </c>
      <c r="E12" s="110">
        <v>634831.81468378101</v>
      </c>
      <c r="F12" s="111">
        <v>76414.026885314932</v>
      </c>
      <c r="G12" s="110">
        <v>61760.307476647729</v>
      </c>
      <c r="H12" s="111">
        <v>58641.014810626926</v>
      </c>
      <c r="I12" s="110">
        <v>69100.353806233805</v>
      </c>
    </row>
    <row r="13" spans="1:9">
      <c r="A13" s="92" t="s">
        <v>366</v>
      </c>
      <c r="B13" s="112">
        <v>91424.088028919345</v>
      </c>
      <c r="C13" s="150">
        <v>27692.134458525779</v>
      </c>
      <c r="D13" s="112">
        <v>71982.995162987034</v>
      </c>
      <c r="E13" s="150">
        <v>275830.29876000842</v>
      </c>
      <c r="F13" s="112">
        <v>87963.726808045249</v>
      </c>
      <c r="G13" s="150">
        <v>27486.185728210075</v>
      </c>
      <c r="H13" s="112">
        <v>71512.083928987427</v>
      </c>
      <c r="I13" s="150">
        <v>275347.77445401548</v>
      </c>
    </row>
    <row r="14" spans="1:9">
      <c r="A14" s="82" t="s">
        <v>367</v>
      </c>
      <c r="B14" s="111">
        <v>0</v>
      </c>
      <c r="C14" s="110">
        <v>0</v>
      </c>
      <c r="D14" s="111">
        <v>0</v>
      </c>
      <c r="E14" s="110">
        <v>0</v>
      </c>
      <c r="F14" s="111">
        <v>0</v>
      </c>
      <c r="G14" s="110">
        <v>0</v>
      </c>
      <c r="H14" s="111">
        <v>0</v>
      </c>
      <c r="I14" s="110">
        <v>0</v>
      </c>
    </row>
    <row r="15" spans="1:9">
      <c r="A15" s="82" t="s">
        <v>368</v>
      </c>
      <c r="B15" s="111">
        <v>41670.939414309767</v>
      </c>
      <c r="C15" s="110">
        <v>25610.126608928458</v>
      </c>
      <c r="D15" s="111">
        <v>25099.661829653713</v>
      </c>
      <c r="E15" s="110">
        <v>18076.319829784436</v>
      </c>
      <c r="F15" s="111">
        <v>38210.578193435678</v>
      </c>
      <c r="G15" s="110">
        <v>25404.177878612758</v>
      </c>
      <c r="H15" s="111">
        <v>24628.750595654099</v>
      </c>
      <c r="I15" s="110">
        <v>17593.795523791472</v>
      </c>
    </row>
    <row r="16" spans="1:9">
      <c r="A16" s="82" t="s">
        <v>369</v>
      </c>
      <c r="B16" s="111">
        <v>49753.148614609578</v>
      </c>
      <c r="C16" s="110">
        <v>2082.0078495973225</v>
      </c>
      <c r="D16" s="111">
        <v>46883.333333333336</v>
      </c>
      <c r="E16" s="110">
        <v>257753.97893022402</v>
      </c>
      <c r="F16" s="111">
        <v>49753.148614609578</v>
      </c>
      <c r="G16" s="110">
        <v>2082.0078495973225</v>
      </c>
      <c r="H16" s="111">
        <v>46883.333333333336</v>
      </c>
      <c r="I16" s="110">
        <v>257753.97893022402</v>
      </c>
    </row>
    <row r="17" spans="1:9">
      <c r="A17" s="92" t="s">
        <v>370</v>
      </c>
      <c r="B17" s="154"/>
      <c r="C17" s="154"/>
      <c r="D17" s="154"/>
      <c r="E17" s="154"/>
      <c r="F17" s="112">
        <v>5668.9249766666662</v>
      </c>
      <c r="G17" s="150">
        <v>51.447332244999998</v>
      </c>
      <c r="H17" s="112">
        <v>26.659587689999999</v>
      </c>
      <c r="I17" s="150">
        <v>105.95158072199999</v>
      </c>
    </row>
    <row r="18" spans="1:9">
      <c r="A18" s="92" t="s">
        <v>371</v>
      </c>
      <c r="B18" s="112">
        <v>254811.67260000002</v>
      </c>
      <c r="C18" s="150">
        <v>179710.85886932048</v>
      </c>
      <c r="D18" s="112">
        <v>163708.08175319506</v>
      </c>
      <c r="E18" s="150">
        <v>156818.64262891142</v>
      </c>
      <c r="F18" s="112">
        <v>135908.73930233336</v>
      </c>
      <c r="G18" s="150">
        <v>87237.321986320487</v>
      </c>
      <c r="H18" s="112">
        <v>94399.072723695033</v>
      </c>
      <c r="I18" s="150">
        <v>98059.549174911386</v>
      </c>
    </row>
    <row r="19" spans="1:9">
      <c r="A19" s="82" t="s">
        <v>372</v>
      </c>
      <c r="B19" s="111">
        <v>84433.690183333354</v>
      </c>
      <c r="C19" s="110">
        <v>78734.987704643354</v>
      </c>
      <c r="D19" s="111">
        <v>86336.770826666645</v>
      </c>
      <c r="E19" s="110">
        <v>89724.038423333288</v>
      </c>
      <c r="F19" s="111">
        <v>84433.690183333354</v>
      </c>
      <c r="G19" s="110">
        <v>78734.987704643354</v>
      </c>
      <c r="H19" s="111">
        <v>86336.770826666645</v>
      </c>
      <c r="I19" s="110">
        <v>89724.038423333288</v>
      </c>
    </row>
    <row r="20" spans="1:9">
      <c r="A20" s="82" t="s">
        <v>373</v>
      </c>
      <c r="B20" s="111">
        <v>45217</v>
      </c>
      <c r="C20" s="110">
        <v>3635.3060246771302</v>
      </c>
      <c r="D20" s="111">
        <v>4414.4593165284159</v>
      </c>
      <c r="E20" s="110">
        <v>5242.9268855780892</v>
      </c>
      <c r="F20" s="111">
        <v>45217</v>
      </c>
      <c r="G20" s="110">
        <v>3635.3060246771302</v>
      </c>
      <c r="H20" s="111">
        <v>4414.4593165284159</v>
      </c>
      <c r="I20" s="110">
        <v>5242.9268855780892</v>
      </c>
    </row>
    <row r="21" spans="1:9">
      <c r="A21" s="82" t="s">
        <v>374</v>
      </c>
      <c r="B21" s="111">
        <v>125160.98241666667</v>
      </c>
      <c r="C21" s="110">
        <v>97340.565139999992</v>
      </c>
      <c r="D21" s="111">
        <v>72956.851609999998</v>
      </c>
      <c r="E21" s="110">
        <v>61851.677320000003</v>
      </c>
      <c r="F21" s="111">
        <v>6258.0491190000002</v>
      </c>
      <c r="G21" s="110">
        <v>4867.0282569999999</v>
      </c>
      <c r="H21" s="111">
        <v>3647.8425804999997</v>
      </c>
      <c r="I21" s="110">
        <v>3092.5838659999999</v>
      </c>
    </row>
    <row r="22" spans="1:9">
      <c r="A22" s="92" t="s">
        <v>375</v>
      </c>
      <c r="B22" s="112">
        <v>719517.50438403001</v>
      </c>
      <c r="C22" s="150">
        <v>753998.46419787686</v>
      </c>
      <c r="D22" s="112">
        <v>554703.13911334332</v>
      </c>
      <c r="E22" s="150">
        <v>302521.04891438002</v>
      </c>
      <c r="F22" s="112">
        <v>263993.01362464501</v>
      </c>
      <c r="G22" s="150">
        <v>230725.51760060701</v>
      </c>
      <c r="H22" s="112">
        <v>195216.930540175</v>
      </c>
      <c r="I22" s="150">
        <v>127884.30980050798</v>
      </c>
    </row>
    <row r="23" spans="1:9">
      <c r="A23" s="92" t="s">
        <v>376</v>
      </c>
      <c r="B23" s="112">
        <v>162973.20887333332</v>
      </c>
      <c r="C23" s="150">
        <v>212487.67373666668</v>
      </c>
      <c r="D23" s="112">
        <v>174551.01274999999</v>
      </c>
      <c r="E23" s="150">
        <v>105289.07742999999</v>
      </c>
      <c r="F23" s="112">
        <v>3964.8554474666662</v>
      </c>
      <c r="G23" s="150">
        <v>4249.7534747333339</v>
      </c>
      <c r="H23" s="112">
        <v>4241.9100281000001</v>
      </c>
      <c r="I23" s="150">
        <v>3329.8804528999999</v>
      </c>
    </row>
    <row r="24" spans="1:9">
      <c r="A24" s="92" t="s">
        <v>377</v>
      </c>
      <c r="B24" s="154"/>
      <c r="C24" s="154"/>
      <c r="D24" s="154"/>
      <c r="E24" s="154"/>
      <c r="F24" s="112">
        <v>796019.58407620632</v>
      </c>
      <c r="G24" s="150">
        <v>631679.18887459708</v>
      </c>
      <c r="H24" s="112">
        <v>633498.18608877447</v>
      </c>
      <c r="I24" s="150">
        <v>776940.228613124</v>
      </c>
    </row>
    <row r="25" spans="1:9">
      <c r="A25" s="95" t="s">
        <v>378</v>
      </c>
      <c r="B25" s="112"/>
      <c r="C25" s="112"/>
      <c r="D25" s="112"/>
      <c r="E25" s="112"/>
      <c r="F25" s="112"/>
      <c r="G25" s="112"/>
      <c r="H25" s="112"/>
      <c r="I25" s="112"/>
    </row>
    <row r="26" spans="1:9">
      <c r="A26" s="92" t="s">
        <v>379</v>
      </c>
      <c r="B26" s="112">
        <v>0</v>
      </c>
      <c r="C26" s="150">
        <v>0</v>
      </c>
      <c r="D26" s="112">
        <v>0</v>
      </c>
      <c r="E26" s="150">
        <v>0</v>
      </c>
      <c r="F26" s="112">
        <v>0</v>
      </c>
      <c r="G26" s="150">
        <v>0</v>
      </c>
      <c r="H26" s="112">
        <v>0</v>
      </c>
      <c r="I26" s="150">
        <v>0</v>
      </c>
    </row>
    <row r="27" spans="1:9">
      <c r="A27" s="92" t="s">
        <v>380</v>
      </c>
      <c r="B27" s="112">
        <v>281959.42448519473</v>
      </c>
      <c r="C27" s="150">
        <v>285974.25156635366</v>
      </c>
      <c r="D27" s="112">
        <v>331238.34027345019</v>
      </c>
      <c r="E27" s="150">
        <v>227919.69654327058</v>
      </c>
      <c r="F27" s="112">
        <v>273517.00724393054</v>
      </c>
      <c r="G27" s="150">
        <v>273408.59123874997</v>
      </c>
      <c r="H27" s="112">
        <v>322830.32350985485</v>
      </c>
      <c r="I27" s="150">
        <v>219727.28858725872</v>
      </c>
    </row>
    <row r="28" spans="1:9">
      <c r="A28" s="92" t="s">
        <v>381</v>
      </c>
      <c r="B28" s="112">
        <v>44381.996726126497</v>
      </c>
      <c r="C28" s="150">
        <v>51496.713866269492</v>
      </c>
      <c r="D28" s="112">
        <v>27535.724434111446</v>
      </c>
      <c r="E28" s="150">
        <v>105907.19554171384</v>
      </c>
      <c r="F28" s="112">
        <v>44381.996726126497</v>
      </c>
      <c r="G28" s="150">
        <v>51496.713866269492</v>
      </c>
      <c r="H28" s="112">
        <v>27535.724434111446</v>
      </c>
      <c r="I28" s="150">
        <v>65907.195541713838</v>
      </c>
    </row>
    <row r="29" spans="1:9" ht="31.8">
      <c r="A29" s="114" t="s">
        <v>382</v>
      </c>
      <c r="B29" s="154"/>
      <c r="C29" s="154"/>
      <c r="D29" s="154"/>
      <c r="E29" s="154"/>
      <c r="F29" s="111">
        <v>0</v>
      </c>
      <c r="G29" s="110">
        <v>0</v>
      </c>
      <c r="H29" s="111">
        <v>0</v>
      </c>
      <c r="I29" s="110">
        <v>0</v>
      </c>
    </row>
    <row r="30" spans="1:9">
      <c r="A30" s="114" t="s">
        <v>383</v>
      </c>
      <c r="B30" s="111"/>
      <c r="C30" s="110"/>
      <c r="D30" s="111"/>
      <c r="E30" s="110"/>
      <c r="F30" s="111">
        <v>0</v>
      </c>
      <c r="G30" s="110">
        <v>0</v>
      </c>
      <c r="H30" s="111">
        <v>0</v>
      </c>
      <c r="I30" s="110">
        <v>0</v>
      </c>
    </row>
    <row r="31" spans="1:9">
      <c r="A31" s="92" t="s">
        <v>384</v>
      </c>
      <c r="B31" s="112">
        <v>326341.42121132131</v>
      </c>
      <c r="C31" s="150">
        <v>337470.96543262317</v>
      </c>
      <c r="D31" s="112">
        <v>358774.06470756169</v>
      </c>
      <c r="E31" s="150">
        <v>333826.89208498434</v>
      </c>
      <c r="F31" s="112">
        <v>317899.00397005701</v>
      </c>
      <c r="G31" s="150">
        <v>324905.30510501948</v>
      </c>
      <c r="H31" s="112">
        <v>350366.04794396635</v>
      </c>
      <c r="I31" s="150">
        <v>285634.48412897252</v>
      </c>
    </row>
    <row r="32" spans="1:9">
      <c r="A32" s="147" t="s">
        <v>385</v>
      </c>
      <c r="B32" s="152">
        <v>0</v>
      </c>
      <c r="C32" s="153">
        <v>0</v>
      </c>
      <c r="D32" s="152">
        <v>0</v>
      </c>
      <c r="E32" s="153">
        <v>0</v>
      </c>
      <c r="F32" s="152">
        <v>0</v>
      </c>
      <c r="G32" s="153">
        <v>0</v>
      </c>
      <c r="H32" s="152">
        <v>0</v>
      </c>
      <c r="I32" s="153">
        <v>0</v>
      </c>
    </row>
    <row r="33" spans="1:9">
      <c r="A33" s="147" t="s">
        <v>386</v>
      </c>
      <c r="B33" s="152">
        <v>0</v>
      </c>
      <c r="C33" s="153">
        <v>0</v>
      </c>
      <c r="D33" s="152">
        <v>0</v>
      </c>
      <c r="E33" s="153">
        <v>0</v>
      </c>
      <c r="F33" s="152">
        <v>0</v>
      </c>
      <c r="G33" s="153">
        <v>0</v>
      </c>
      <c r="H33" s="152">
        <v>0</v>
      </c>
      <c r="I33" s="153">
        <v>0</v>
      </c>
    </row>
    <row r="34" spans="1:9">
      <c r="A34" s="147" t="s">
        <v>387</v>
      </c>
      <c r="B34" s="152">
        <v>326341.42121132126</v>
      </c>
      <c r="C34" s="153">
        <v>337470.96543262317</v>
      </c>
      <c r="D34" s="152">
        <v>358774.06470756169</v>
      </c>
      <c r="E34" s="153">
        <v>333826.89208498434</v>
      </c>
      <c r="F34" s="152">
        <v>317899.00397005701</v>
      </c>
      <c r="G34" s="153">
        <v>324905.30510501948</v>
      </c>
      <c r="H34" s="152">
        <v>350366.04794396635</v>
      </c>
      <c r="I34" s="153">
        <v>285634.48412897252</v>
      </c>
    </row>
    <row r="35" spans="1:9">
      <c r="A35" s="82" t="s">
        <v>388</v>
      </c>
      <c r="B35" s="154"/>
      <c r="C35" s="154"/>
      <c r="D35" s="154"/>
      <c r="E35" s="154"/>
      <c r="F35" s="154"/>
      <c r="G35" s="154"/>
      <c r="H35" s="154"/>
      <c r="I35" s="154"/>
    </row>
    <row r="36" spans="1:9">
      <c r="A36" s="92" t="s">
        <v>389</v>
      </c>
      <c r="B36" s="154"/>
      <c r="C36" s="154"/>
      <c r="D36" s="154"/>
      <c r="E36" s="154"/>
      <c r="F36" s="111">
        <v>800499.62112987821</v>
      </c>
      <c r="G36" s="110">
        <v>805861.71124366706</v>
      </c>
      <c r="H36" s="111">
        <v>866519.07578558766</v>
      </c>
      <c r="I36" s="110">
        <v>1098440.3954996427</v>
      </c>
    </row>
    <row r="37" spans="1:9">
      <c r="A37" s="92" t="s">
        <v>390</v>
      </c>
      <c r="B37" s="154"/>
      <c r="C37" s="154"/>
      <c r="D37" s="154"/>
      <c r="E37" s="154"/>
      <c r="F37" s="111">
        <v>478120.58010948269</v>
      </c>
      <c r="G37" s="110">
        <v>306773.88376957754</v>
      </c>
      <c r="H37" s="111">
        <v>283132.13814480812</v>
      </c>
      <c r="I37" s="110">
        <v>491305.74448415136</v>
      </c>
    </row>
    <row r="38" spans="1:9">
      <c r="A38" s="92" t="s">
        <v>391</v>
      </c>
      <c r="B38" s="154"/>
      <c r="C38" s="154"/>
      <c r="D38" s="154"/>
      <c r="E38" s="154"/>
      <c r="F38" s="149">
        <v>1.6742630508533547</v>
      </c>
      <c r="G38" s="148">
        <v>2.6268915115634872</v>
      </c>
      <c r="H38" s="149">
        <v>3.0604758663688187</v>
      </c>
      <c r="I38" s="148">
        <v>2.2357572811467024</v>
      </c>
    </row>
  </sheetData>
  <sheetProtection algorithmName="SHA-512" hashValue="QpHjW4DTZfSyevNHUL8+9q5nric/VyQ5Gc4hU3UrcoHjXhPo35tNiVC8+4qHG1bydoSb8RHzSFOgeI5lSBKkYA==" saltValue="Rs3PwX84Zh3ZK2gDJ45OHA==" spinCount="100000" sheet="1" objects="1" scenarios="1"/>
  <mergeCells count="2">
    <mergeCell ref="B4:E4"/>
    <mergeCell ref="F4:I4"/>
  </mergeCells>
  <hyperlinks>
    <hyperlink ref="I1" location="'Table of contents'!A1" display="Table of contents" xr:uid="{33D2D50B-E6ED-43BD-AA33-AA02C229B92A}"/>
  </hyperlink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9FEFFA-17AC-422A-9D88-FFCBEE4C1172}">
  <sheetPr codeName="Blad15">
    <tabColor theme="8"/>
  </sheetPr>
  <dimension ref="A1:F164"/>
  <sheetViews>
    <sheetView showGridLines="0" workbookViewId="0"/>
  </sheetViews>
  <sheetFormatPr defaultRowHeight="14.4"/>
  <cols>
    <col min="1" max="1" width="53.33203125" style="136" customWidth="1"/>
    <col min="2" max="6" width="12.5546875" style="136" customWidth="1"/>
  </cols>
  <sheetData>
    <row r="1" spans="1:6">
      <c r="F1" s="329" t="s">
        <v>0</v>
      </c>
    </row>
    <row r="2" spans="1:6">
      <c r="A2" s="298" t="s">
        <v>392</v>
      </c>
      <c r="B2" s="335"/>
      <c r="C2" s="357" t="s">
        <v>393</v>
      </c>
      <c r="D2" s="358"/>
      <c r="E2" s="358"/>
      <c r="F2" s="359"/>
    </row>
    <row r="3" spans="1:6">
      <c r="A3" s="96" t="s">
        <v>169</v>
      </c>
      <c r="B3" s="346" t="s">
        <v>394</v>
      </c>
      <c r="C3" s="353"/>
      <c r="D3" s="353"/>
      <c r="E3" s="347"/>
      <c r="F3" s="138" t="s">
        <v>395</v>
      </c>
    </row>
    <row r="4" spans="1:6">
      <c r="A4" s="137"/>
      <c r="B4" s="133" t="s">
        <v>396</v>
      </c>
      <c r="C4" s="138" t="s">
        <v>397</v>
      </c>
      <c r="D4" s="133" t="s">
        <v>398</v>
      </c>
      <c r="E4" s="138" t="s">
        <v>399</v>
      </c>
      <c r="F4" s="87"/>
    </row>
    <row r="5" spans="1:6">
      <c r="A5" s="145" t="s">
        <v>400</v>
      </c>
      <c r="B5" s="140"/>
      <c r="C5" s="140"/>
      <c r="D5" s="140"/>
      <c r="E5" s="140"/>
      <c r="F5" s="140"/>
    </row>
    <row r="6" spans="1:6">
      <c r="A6" s="115" t="s">
        <v>401</v>
      </c>
      <c r="B6" s="142">
        <v>775931.97349</v>
      </c>
      <c r="C6" s="143">
        <v>0</v>
      </c>
      <c r="D6" s="142">
        <v>0</v>
      </c>
      <c r="E6" s="143">
        <v>0</v>
      </c>
      <c r="F6" s="142">
        <v>775931.97349</v>
      </c>
    </row>
    <row r="7" spans="1:6">
      <c r="A7" s="114" t="s">
        <v>4</v>
      </c>
      <c r="B7" s="140">
        <v>775931.97349</v>
      </c>
      <c r="C7" s="139">
        <v>0</v>
      </c>
      <c r="D7" s="140">
        <v>0</v>
      </c>
      <c r="E7" s="139">
        <v>0</v>
      </c>
      <c r="F7" s="140">
        <v>775931.97349</v>
      </c>
    </row>
    <row r="8" spans="1:6">
      <c r="A8" s="114" t="s">
        <v>402</v>
      </c>
      <c r="B8" s="141"/>
      <c r="C8" s="139">
        <v>0</v>
      </c>
      <c r="D8" s="140">
        <v>0</v>
      </c>
      <c r="E8" s="139">
        <v>0</v>
      </c>
      <c r="F8" s="140">
        <v>0</v>
      </c>
    </row>
    <row r="9" spans="1:6">
      <c r="A9" s="115" t="s">
        <v>403</v>
      </c>
      <c r="B9" s="144"/>
      <c r="C9" s="143">
        <v>5363442.8717982788</v>
      </c>
      <c r="D9" s="142">
        <v>173120.73110078499</v>
      </c>
      <c r="E9" s="143">
        <v>1776611.357510936</v>
      </c>
      <c r="F9" s="142">
        <v>6995577.2975699864</v>
      </c>
    </row>
    <row r="10" spans="1:6">
      <c r="A10" s="114" t="s">
        <v>404</v>
      </c>
      <c r="B10" s="141"/>
      <c r="C10" s="139">
        <v>4580100.2878489988</v>
      </c>
      <c r="D10" s="140">
        <v>141073.661148871</v>
      </c>
      <c r="E10" s="139">
        <v>1491108.2524140989</v>
      </c>
      <c r="F10" s="140">
        <v>5976223.5039620753</v>
      </c>
    </row>
    <row r="11" spans="1:6">
      <c r="A11" s="114" t="s">
        <v>405</v>
      </c>
      <c r="B11" s="141"/>
      <c r="C11" s="139">
        <v>783342.58394927997</v>
      </c>
      <c r="D11" s="140">
        <v>32047.069951914</v>
      </c>
      <c r="E11" s="139">
        <v>285503.10509683698</v>
      </c>
      <c r="F11" s="140">
        <v>1019353.7936079116</v>
      </c>
    </row>
    <row r="12" spans="1:6">
      <c r="A12" s="115" t="s">
        <v>406</v>
      </c>
      <c r="B12" s="144"/>
      <c r="C12" s="143">
        <v>1418846.8846084299</v>
      </c>
      <c r="D12" s="142">
        <v>538202.3260266108</v>
      </c>
      <c r="E12" s="143">
        <v>3192570.6984846401</v>
      </c>
      <c r="F12" s="142">
        <v>3484565.6068829456</v>
      </c>
    </row>
    <row r="13" spans="1:6">
      <c r="A13" s="114" t="s">
        <v>407</v>
      </c>
      <c r="B13" s="141"/>
      <c r="C13" s="139">
        <v>0</v>
      </c>
      <c r="D13" s="140">
        <v>0</v>
      </c>
      <c r="E13" s="139">
        <v>0</v>
      </c>
      <c r="F13" s="140">
        <v>0</v>
      </c>
    </row>
    <row r="14" spans="1:6">
      <c r="A14" s="114" t="s">
        <v>408</v>
      </c>
      <c r="B14" s="141"/>
      <c r="C14" s="139">
        <v>1418846.8846084299</v>
      </c>
      <c r="D14" s="140">
        <v>538202.3260266108</v>
      </c>
      <c r="E14" s="139">
        <v>3192570.6984846401</v>
      </c>
      <c r="F14" s="140">
        <v>3484565.6068829456</v>
      </c>
    </row>
    <row r="15" spans="1:6">
      <c r="A15" s="115" t="s">
        <v>409</v>
      </c>
      <c r="B15" s="144"/>
      <c r="C15" s="143">
        <v>0</v>
      </c>
      <c r="D15" s="142">
        <v>0</v>
      </c>
      <c r="E15" s="143">
        <v>0</v>
      </c>
      <c r="F15" s="142"/>
    </row>
    <row r="16" spans="1:6">
      <c r="A16" s="115" t="s">
        <v>410</v>
      </c>
      <c r="B16" s="142">
        <v>0</v>
      </c>
      <c r="C16" s="143">
        <v>73781.714535600011</v>
      </c>
      <c r="D16" s="142">
        <v>0</v>
      </c>
      <c r="E16" s="143">
        <v>13948.589900000001</v>
      </c>
      <c r="F16" s="142">
        <v>13948.589900000001</v>
      </c>
    </row>
    <row r="17" spans="1:6">
      <c r="A17" s="114" t="s">
        <v>411</v>
      </c>
      <c r="B17" s="140">
        <v>0</v>
      </c>
      <c r="C17" s="141"/>
      <c r="D17" s="141"/>
      <c r="E17" s="141"/>
      <c r="F17" s="141"/>
    </row>
    <row r="18" spans="1:6">
      <c r="A18" s="114" t="s">
        <v>412</v>
      </c>
      <c r="B18" s="141"/>
      <c r="C18" s="139">
        <v>73781.714535600011</v>
      </c>
      <c r="D18" s="140">
        <v>0</v>
      </c>
      <c r="E18" s="139">
        <v>13948.589900000001</v>
      </c>
      <c r="F18" s="140">
        <v>13948.589900000001</v>
      </c>
    </row>
    <row r="19" spans="1:6">
      <c r="A19" s="115" t="s">
        <v>413</v>
      </c>
      <c r="B19" s="144"/>
      <c r="C19" s="144"/>
      <c r="D19" s="144"/>
      <c r="E19" s="144"/>
      <c r="F19" s="142">
        <v>11270023.467842931</v>
      </c>
    </row>
    <row r="20" spans="1:6">
      <c r="A20" s="145" t="s">
        <v>414</v>
      </c>
      <c r="B20" s="140"/>
      <c r="C20" s="140"/>
      <c r="D20" s="140"/>
      <c r="E20" s="140"/>
      <c r="F20" s="140"/>
    </row>
    <row r="21" spans="1:6">
      <c r="A21" s="115" t="s">
        <v>415</v>
      </c>
      <c r="B21" s="144"/>
      <c r="C21" s="144"/>
      <c r="D21" s="144"/>
      <c r="E21" s="144"/>
      <c r="F21" s="142">
        <v>0</v>
      </c>
    </row>
    <row r="22" spans="1:6">
      <c r="A22" s="115" t="s">
        <v>416</v>
      </c>
      <c r="B22" s="144"/>
      <c r="C22" s="143">
        <v>34695.432854413441</v>
      </c>
      <c r="D22" s="142">
        <v>38393.446565827435</v>
      </c>
      <c r="E22" s="143">
        <v>2884171.1442687325</v>
      </c>
      <c r="F22" s="142">
        <v>2513671.0201356271</v>
      </c>
    </row>
    <row r="23" spans="1:6">
      <c r="A23" s="115" t="s">
        <v>417</v>
      </c>
      <c r="B23" s="144"/>
      <c r="C23" s="143">
        <v>17.294720000000002</v>
      </c>
      <c r="D23" s="142">
        <v>0</v>
      </c>
      <c r="E23" s="143">
        <v>0</v>
      </c>
      <c r="F23" s="142">
        <v>8.6473600000000008</v>
      </c>
    </row>
    <row r="24" spans="1:6">
      <c r="A24" s="115" t="s">
        <v>418</v>
      </c>
      <c r="B24" s="144"/>
      <c r="C24" s="143">
        <v>410440.73432954296</v>
      </c>
      <c r="D24" s="142">
        <v>185347.79032643369</v>
      </c>
      <c r="E24" s="143">
        <v>9021585.0859629307</v>
      </c>
      <c r="F24" s="142">
        <v>6173413.818518606</v>
      </c>
    </row>
    <row r="25" spans="1:6" ht="21.6">
      <c r="A25" s="114" t="s">
        <v>419</v>
      </c>
      <c r="B25" s="141"/>
      <c r="C25" s="139">
        <v>15594.159679999999</v>
      </c>
      <c r="D25" s="140">
        <v>0</v>
      </c>
      <c r="E25" s="139">
        <v>0</v>
      </c>
      <c r="F25" s="140">
        <v>0</v>
      </c>
    </row>
    <row r="26" spans="1:6" ht="21.6">
      <c r="A26" s="114" t="s">
        <v>420</v>
      </c>
      <c r="B26" s="141"/>
      <c r="C26" s="139">
        <v>305829.17628806253</v>
      </c>
      <c r="D26" s="140">
        <v>31561.389911495</v>
      </c>
      <c r="E26" s="139">
        <v>21925.4125553056</v>
      </c>
      <c r="F26" s="140">
        <v>68289.025139859354</v>
      </c>
    </row>
    <row r="27" spans="1:6" ht="21.6">
      <c r="A27" s="114" t="s">
        <v>421</v>
      </c>
      <c r="B27" s="141"/>
      <c r="C27" s="139">
        <v>1269.5342171987445</v>
      </c>
      <c r="D27" s="140">
        <v>50271.120707666531</v>
      </c>
      <c r="E27" s="139">
        <v>36028.698596336362</v>
      </c>
      <c r="F27" s="140">
        <v>6105124.793378748</v>
      </c>
    </row>
    <row r="28" spans="1:6">
      <c r="A28" s="146" t="s">
        <v>422</v>
      </c>
      <c r="B28" s="141"/>
      <c r="C28" s="139">
        <v>0</v>
      </c>
      <c r="D28" s="140">
        <v>1.4901161193847657E-11</v>
      </c>
      <c r="E28" s="139">
        <v>0</v>
      </c>
      <c r="F28" s="140">
        <v>5597831.9141630903</v>
      </c>
    </row>
    <row r="29" spans="1:6">
      <c r="A29" s="114" t="s">
        <v>423</v>
      </c>
      <c r="B29" s="141"/>
      <c r="C29" s="139">
        <v>87747.864144281688</v>
      </c>
      <c r="D29" s="140">
        <v>103515.27970727214</v>
      </c>
      <c r="E29" s="139">
        <v>8963630.9748112895</v>
      </c>
      <c r="F29" s="140">
        <v>0</v>
      </c>
    </row>
    <row r="30" spans="1:6">
      <c r="A30" s="146" t="s">
        <v>424</v>
      </c>
      <c r="B30" s="141"/>
      <c r="C30" s="139">
        <v>84185.923964908579</v>
      </c>
      <c r="D30" s="140">
        <v>99732.236159472566</v>
      </c>
      <c r="E30" s="139">
        <v>8437681.5719329808</v>
      </c>
      <c r="F30" s="140">
        <v>0</v>
      </c>
    </row>
    <row r="31" spans="1:6" ht="21.6">
      <c r="A31" s="114" t="s">
        <v>425</v>
      </c>
      <c r="B31" s="141"/>
      <c r="C31" s="139">
        <v>0</v>
      </c>
      <c r="D31" s="140">
        <v>0</v>
      </c>
      <c r="E31" s="139">
        <v>0</v>
      </c>
      <c r="F31" s="140">
        <v>0</v>
      </c>
    </row>
    <row r="32" spans="1:6">
      <c r="A32" s="115" t="s">
        <v>426</v>
      </c>
      <c r="B32" s="144"/>
      <c r="C32" s="143">
        <v>0</v>
      </c>
      <c r="D32" s="142">
        <v>0</v>
      </c>
      <c r="E32" s="143">
        <v>0</v>
      </c>
      <c r="F32" s="142">
        <v>0</v>
      </c>
    </row>
    <row r="33" spans="1:6">
      <c r="A33" s="115" t="s">
        <v>427</v>
      </c>
      <c r="B33" s="142"/>
      <c r="C33" s="143">
        <v>291168.38364193239</v>
      </c>
      <c r="D33" s="142">
        <v>-41615.312909082051</v>
      </c>
      <c r="E33" s="143">
        <v>-221589.66031436442</v>
      </c>
      <c r="F33" s="142">
        <v>-70302.124271514127</v>
      </c>
    </row>
    <row r="34" spans="1:6">
      <c r="A34" s="114" t="s">
        <v>428</v>
      </c>
      <c r="B34" s="141"/>
      <c r="C34" s="141"/>
      <c r="D34" s="141"/>
      <c r="E34" s="139"/>
      <c r="F34" s="140"/>
    </row>
    <row r="35" spans="1:6" ht="21.6">
      <c r="A35" s="114" t="s">
        <v>429</v>
      </c>
      <c r="B35" s="141"/>
      <c r="C35" s="139">
        <v>161272.57798000003</v>
      </c>
      <c r="D35" s="140">
        <v>0</v>
      </c>
      <c r="E35" s="139">
        <v>0</v>
      </c>
      <c r="F35" s="140">
        <v>137081.69128300002</v>
      </c>
    </row>
    <row r="36" spans="1:6">
      <c r="A36" s="114" t="s">
        <v>430</v>
      </c>
      <c r="B36" s="141"/>
      <c r="C36" s="139">
        <v>14601.115569999904</v>
      </c>
      <c r="D36" s="140">
        <v>0</v>
      </c>
      <c r="E36" s="139">
        <v>0</v>
      </c>
      <c r="F36" s="140">
        <v>14601.115569999904</v>
      </c>
    </row>
    <row r="37" spans="1:6">
      <c r="A37" s="114" t="s">
        <v>431</v>
      </c>
      <c r="B37" s="141"/>
      <c r="C37" s="139">
        <v>86404.465039999995</v>
      </c>
      <c r="D37" s="140">
        <v>0</v>
      </c>
      <c r="E37" s="139">
        <v>0</v>
      </c>
      <c r="F37" s="140">
        <v>4320.2232519999998</v>
      </c>
    </row>
    <row r="38" spans="1:6">
      <c r="A38" s="114" t="s">
        <v>432</v>
      </c>
      <c r="B38" s="141"/>
      <c r="C38" s="139">
        <v>28890.225051932423</v>
      </c>
      <c r="D38" s="140">
        <v>-41615.312909082051</v>
      </c>
      <c r="E38" s="139">
        <v>-221589.66031436442</v>
      </c>
      <c r="F38" s="140">
        <v>-226305.15437651405</v>
      </c>
    </row>
    <row r="39" spans="1:6">
      <c r="A39" s="114" t="s">
        <v>433</v>
      </c>
      <c r="B39" s="141"/>
      <c r="C39" s="139">
        <v>247193.14909999998</v>
      </c>
      <c r="D39" s="140">
        <v>426647.97282999998</v>
      </c>
      <c r="E39" s="139">
        <v>127413.20001</v>
      </c>
      <c r="F39" s="140">
        <v>40164.194185</v>
      </c>
    </row>
    <row r="40" spans="1:6">
      <c r="A40" s="115" t="s">
        <v>434</v>
      </c>
      <c r="B40" s="144"/>
      <c r="C40" s="144"/>
      <c r="D40" s="144"/>
      <c r="E40" s="144"/>
      <c r="F40" s="142">
        <v>8656955.5559277199</v>
      </c>
    </row>
    <row r="41" spans="1:6">
      <c r="A41" s="115" t="s">
        <v>435</v>
      </c>
      <c r="B41" s="144"/>
      <c r="C41" s="144"/>
      <c r="D41" s="144"/>
      <c r="E41" s="144"/>
      <c r="F41" s="293">
        <v>1.3018460583554636</v>
      </c>
    </row>
    <row r="43" spans="1:6">
      <c r="A43" s="117" t="s">
        <v>392</v>
      </c>
      <c r="B43" s="137"/>
      <c r="C43" s="354" t="s">
        <v>436</v>
      </c>
      <c r="D43" s="355"/>
      <c r="E43" s="355"/>
      <c r="F43" s="356"/>
    </row>
    <row r="44" spans="1:6">
      <c r="A44" s="96" t="s">
        <v>169</v>
      </c>
      <c r="B44" s="346" t="s">
        <v>394</v>
      </c>
      <c r="C44" s="353"/>
      <c r="D44" s="353"/>
      <c r="E44" s="347"/>
      <c r="F44" s="138" t="s">
        <v>395</v>
      </c>
    </row>
    <row r="45" spans="1:6">
      <c r="A45" s="137"/>
      <c r="B45" s="133" t="s">
        <v>396</v>
      </c>
      <c r="C45" s="138" t="s">
        <v>397</v>
      </c>
      <c r="D45" s="133" t="s">
        <v>398</v>
      </c>
      <c r="E45" s="138" t="s">
        <v>399</v>
      </c>
      <c r="F45" s="87"/>
    </row>
    <row r="46" spans="1:6">
      <c r="A46" s="145" t="s">
        <v>400</v>
      </c>
      <c r="B46" s="140"/>
      <c r="C46" s="140"/>
      <c r="D46" s="140"/>
      <c r="E46" s="140"/>
      <c r="F46" s="140"/>
    </row>
    <row r="47" spans="1:6">
      <c r="A47" s="115" t="s">
        <v>401</v>
      </c>
      <c r="B47" s="142">
        <v>776466.00750999991</v>
      </c>
      <c r="C47" s="143">
        <v>0</v>
      </c>
      <c r="D47" s="142">
        <v>0</v>
      </c>
      <c r="E47" s="143">
        <v>0</v>
      </c>
      <c r="F47" s="142">
        <v>776466.00750999991</v>
      </c>
    </row>
    <row r="48" spans="1:6">
      <c r="A48" s="114" t="s">
        <v>4</v>
      </c>
      <c r="B48" s="140">
        <v>776466.00750999991</v>
      </c>
      <c r="C48" s="139">
        <v>0</v>
      </c>
      <c r="D48" s="140">
        <v>0</v>
      </c>
      <c r="E48" s="139">
        <v>0</v>
      </c>
      <c r="F48" s="140">
        <v>776466.00750999991</v>
      </c>
    </row>
    <row r="49" spans="1:6">
      <c r="A49" s="114" t="s">
        <v>402</v>
      </c>
      <c r="B49" s="141"/>
      <c r="C49" s="139">
        <v>0</v>
      </c>
      <c r="D49" s="140">
        <v>0</v>
      </c>
      <c r="E49" s="139">
        <v>0</v>
      </c>
      <c r="F49" s="140">
        <v>0</v>
      </c>
    </row>
    <row r="50" spans="1:6">
      <c r="A50" s="115" t="s">
        <v>403</v>
      </c>
      <c r="B50" s="144"/>
      <c r="C50" s="143">
        <v>5053901.8431879589</v>
      </c>
      <c r="D50" s="142">
        <v>163992.86244211037</v>
      </c>
      <c r="E50" s="143">
        <v>1768135.7177363723</v>
      </c>
      <c r="F50" s="142">
        <v>6707437.5404914347</v>
      </c>
    </row>
    <row r="51" spans="1:6">
      <c r="A51" s="114" t="s">
        <v>404</v>
      </c>
      <c r="B51" s="141"/>
      <c r="C51" s="139">
        <v>4715279.3861100003</v>
      </c>
      <c r="D51" s="140">
        <v>148652.36765000003</v>
      </c>
      <c r="E51" s="139">
        <v>1450973.7534400001</v>
      </c>
      <c r="F51" s="140">
        <v>6071708.9195120009</v>
      </c>
    </row>
    <row r="52" spans="1:6">
      <c r="A52" s="114" t="s">
        <v>405</v>
      </c>
      <c r="B52" s="141"/>
      <c r="C52" s="139">
        <v>338622.45707795862</v>
      </c>
      <c r="D52" s="140">
        <v>15340.494792110332</v>
      </c>
      <c r="E52" s="139">
        <v>317161.96429637203</v>
      </c>
      <c r="F52" s="140">
        <v>635728.620979434</v>
      </c>
    </row>
    <row r="53" spans="1:6">
      <c r="A53" s="115" t="s">
        <v>406</v>
      </c>
      <c r="B53" s="144"/>
      <c r="C53" s="143">
        <v>1123111.4371794127</v>
      </c>
      <c r="D53" s="142">
        <v>289827.35189506126</v>
      </c>
      <c r="E53" s="143">
        <v>3427588.6737216096</v>
      </c>
      <c r="F53" s="142">
        <v>3585438.4788991399</v>
      </c>
    </row>
    <row r="54" spans="1:6">
      <c r="A54" s="114" t="s">
        <v>407</v>
      </c>
      <c r="B54" s="141"/>
      <c r="C54" s="139">
        <v>0</v>
      </c>
      <c r="D54" s="140">
        <v>0</v>
      </c>
      <c r="E54" s="139">
        <v>0</v>
      </c>
      <c r="F54" s="140">
        <v>0</v>
      </c>
    </row>
    <row r="55" spans="1:6">
      <c r="A55" s="114" t="s">
        <v>408</v>
      </c>
      <c r="B55" s="141"/>
      <c r="C55" s="139">
        <v>1123111.4371794127</v>
      </c>
      <c r="D55" s="140">
        <v>289827.35189506126</v>
      </c>
      <c r="E55" s="139">
        <v>3427588.6737216096</v>
      </c>
      <c r="F55" s="140">
        <v>3585438.4788991399</v>
      </c>
    </row>
    <row r="56" spans="1:6">
      <c r="A56" s="115" t="s">
        <v>409</v>
      </c>
      <c r="B56" s="144"/>
      <c r="C56" s="143">
        <v>0</v>
      </c>
      <c r="D56" s="142">
        <v>0</v>
      </c>
      <c r="E56" s="143">
        <v>0</v>
      </c>
      <c r="F56" s="142"/>
    </row>
    <row r="57" spans="1:6">
      <c r="A57" s="115" t="s">
        <v>410</v>
      </c>
      <c r="B57" s="142">
        <v>23251.023590000004</v>
      </c>
      <c r="C57" s="143">
        <v>60433.839690000015</v>
      </c>
      <c r="D57" s="142">
        <v>23690</v>
      </c>
      <c r="E57" s="143">
        <v>9088.6614300000001</v>
      </c>
      <c r="F57" s="142">
        <v>20933.66143</v>
      </c>
    </row>
    <row r="58" spans="1:6">
      <c r="A58" s="114" t="s">
        <v>411</v>
      </c>
      <c r="B58" s="140">
        <v>23251.023590000004</v>
      </c>
      <c r="C58" s="141"/>
      <c r="D58" s="141"/>
      <c r="E58" s="141"/>
      <c r="F58" s="141"/>
    </row>
    <row r="59" spans="1:6">
      <c r="A59" s="114" t="s">
        <v>412</v>
      </c>
      <c r="B59" s="141"/>
      <c r="C59" s="139">
        <v>60433.839690000015</v>
      </c>
      <c r="D59" s="140">
        <v>23690</v>
      </c>
      <c r="E59" s="139">
        <v>9088.6614300000001</v>
      </c>
      <c r="F59" s="140">
        <v>20933.66143</v>
      </c>
    </row>
    <row r="60" spans="1:6">
      <c r="A60" s="115" t="s">
        <v>413</v>
      </c>
      <c r="B60" s="144"/>
      <c r="C60" s="144"/>
      <c r="D60" s="144"/>
      <c r="E60" s="144"/>
      <c r="F60" s="142">
        <v>11090275.688330576</v>
      </c>
    </row>
    <row r="61" spans="1:6">
      <c r="A61" s="145" t="s">
        <v>414</v>
      </c>
      <c r="B61" s="140"/>
      <c r="C61" s="140"/>
      <c r="D61" s="140"/>
      <c r="E61" s="140"/>
      <c r="F61" s="140"/>
    </row>
    <row r="62" spans="1:6">
      <c r="A62" s="115" t="s">
        <v>415</v>
      </c>
      <c r="B62" s="144"/>
      <c r="C62" s="144"/>
      <c r="D62" s="144"/>
      <c r="E62" s="144"/>
      <c r="F62" s="142">
        <v>0</v>
      </c>
    </row>
    <row r="63" spans="1:6">
      <c r="A63" s="115" t="s">
        <v>416</v>
      </c>
      <c r="B63" s="144"/>
      <c r="C63" s="143">
        <v>0</v>
      </c>
      <c r="D63" s="142">
        <v>0</v>
      </c>
      <c r="E63" s="143">
        <v>2898150.4422657304</v>
      </c>
      <c r="F63" s="142">
        <v>2463427.8759258711</v>
      </c>
    </row>
    <row r="64" spans="1:6">
      <c r="A64" s="115" t="s">
        <v>417</v>
      </c>
      <c r="B64" s="144"/>
      <c r="C64" s="143">
        <v>0.29568</v>
      </c>
      <c r="D64" s="142">
        <v>0</v>
      </c>
      <c r="E64" s="143">
        <v>0</v>
      </c>
      <c r="F64" s="142">
        <v>0.14784</v>
      </c>
    </row>
    <row r="65" spans="1:6">
      <c r="A65" s="115" t="s">
        <v>418</v>
      </c>
      <c r="B65" s="144"/>
      <c r="C65" s="143">
        <v>359148.63688963262</v>
      </c>
      <c r="D65" s="142">
        <v>190017.95153635304</v>
      </c>
      <c r="E65" s="143">
        <v>8453903.6156068984</v>
      </c>
      <c r="F65" s="142">
        <v>5743472.1078453958</v>
      </c>
    </row>
    <row r="66" spans="1:6" ht="21.6">
      <c r="A66" s="114" t="s">
        <v>419</v>
      </c>
      <c r="B66" s="141"/>
      <c r="C66" s="139">
        <v>0</v>
      </c>
      <c r="D66" s="140">
        <v>0</v>
      </c>
      <c r="E66" s="139">
        <v>0</v>
      </c>
      <c r="F66" s="140">
        <v>0</v>
      </c>
    </row>
    <row r="67" spans="1:6" ht="21.6">
      <c r="A67" s="114" t="s">
        <v>420</v>
      </c>
      <c r="B67" s="141"/>
      <c r="C67" s="139">
        <v>252132.24354176022</v>
      </c>
      <c r="D67" s="140">
        <v>39241.329931655491</v>
      </c>
      <c r="E67" s="139">
        <v>22140.659992241537</v>
      </c>
      <c r="F67" s="140">
        <v>66974.549312245304</v>
      </c>
    </row>
    <row r="68" spans="1:6" ht="21.6">
      <c r="A68" s="114" t="s">
        <v>421</v>
      </c>
      <c r="B68" s="141"/>
      <c r="C68" s="139">
        <v>726.28614018101985</v>
      </c>
      <c r="D68" s="140">
        <v>5563.525873055637</v>
      </c>
      <c r="E68" s="139">
        <v>79621.235543692586</v>
      </c>
      <c r="F68" s="140">
        <v>5676497.5585331507</v>
      </c>
    </row>
    <row r="69" spans="1:6">
      <c r="A69" s="146" t="s">
        <v>422</v>
      </c>
      <c r="B69" s="141"/>
      <c r="C69" s="139">
        <v>45.921420604243878</v>
      </c>
      <c r="D69" s="140">
        <v>0</v>
      </c>
      <c r="E69" s="139">
        <v>20937.57668812275</v>
      </c>
      <c r="F69" s="140">
        <v>5478771.3839357132</v>
      </c>
    </row>
    <row r="70" spans="1:6">
      <c r="A70" s="114" t="s">
        <v>423</v>
      </c>
      <c r="B70" s="141"/>
      <c r="C70" s="139">
        <v>106290.1072076914</v>
      </c>
      <c r="D70" s="140">
        <v>145213.09573164192</v>
      </c>
      <c r="E70" s="139">
        <v>8352141.7200709647</v>
      </c>
      <c r="F70" s="140">
        <v>0</v>
      </c>
    </row>
    <row r="71" spans="1:6">
      <c r="A71" s="146" t="s">
        <v>424</v>
      </c>
      <c r="B71" s="141"/>
      <c r="C71" s="139">
        <v>102651.34878101041</v>
      </c>
      <c r="D71" s="140">
        <v>142935.11280049081</v>
      </c>
      <c r="E71" s="139">
        <v>8185359.6629004106</v>
      </c>
      <c r="F71" s="140">
        <v>0</v>
      </c>
    </row>
    <row r="72" spans="1:6" ht="21.6">
      <c r="A72" s="114" t="s">
        <v>425</v>
      </c>
      <c r="B72" s="141"/>
      <c r="C72" s="139">
        <v>0</v>
      </c>
      <c r="D72" s="140">
        <v>0</v>
      </c>
      <c r="E72" s="139">
        <v>0</v>
      </c>
      <c r="F72" s="140">
        <v>0</v>
      </c>
    </row>
    <row r="73" spans="1:6">
      <c r="A73" s="115" t="s">
        <v>426</v>
      </c>
      <c r="B73" s="144"/>
      <c r="C73" s="143">
        <v>0</v>
      </c>
      <c r="D73" s="142">
        <v>0</v>
      </c>
      <c r="E73" s="143">
        <v>0</v>
      </c>
      <c r="F73" s="142">
        <v>0</v>
      </c>
    </row>
    <row r="74" spans="1:6">
      <c r="A74" s="115" t="s">
        <v>427</v>
      </c>
      <c r="B74" s="142"/>
      <c r="C74" s="143">
        <v>175406.73578291401</v>
      </c>
      <c r="D74" s="142">
        <v>-26394.892178662161</v>
      </c>
      <c r="E74" s="143">
        <v>-97035.023922642213</v>
      </c>
      <c r="F74" s="142">
        <v>-83771.372766240442</v>
      </c>
    </row>
    <row r="75" spans="1:6">
      <c r="A75" s="114" t="s">
        <v>428</v>
      </c>
      <c r="B75" s="141"/>
      <c r="C75" s="141"/>
      <c r="D75" s="141"/>
      <c r="E75" s="139"/>
      <c r="F75" s="140"/>
    </row>
    <row r="76" spans="1:6" ht="21.6">
      <c r="A76" s="114" t="s">
        <v>429</v>
      </c>
      <c r="B76" s="141"/>
      <c r="C76" s="139">
        <v>0</v>
      </c>
      <c r="D76" s="140">
        <v>0</v>
      </c>
      <c r="E76" s="139">
        <v>105057.18522</v>
      </c>
      <c r="F76" s="140">
        <v>89298.607436999999</v>
      </c>
    </row>
    <row r="77" spans="1:6">
      <c r="A77" s="114" t="s">
        <v>430</v>
      </c>
      <c r="B77" s="141"/>
      <c r="C77" s="139">
        <v>23394.697879999996</v>
      </c>
      <c r="D77" s="140">
        <v>0</v>
      </c>
      <c r="E77" s="139">
        <v>0</v>
      </c>
      <c r="F77" s="140">
        <v>23394.697879999996</v>
      </c>
    </row>
    <row r="78" spans="1:6">
      <c r="A78" s="114" t="s">
        <v>431</v>
      </c>
      <c r="B78" s="141"/>
      <c r="C78" s="139">
        <v>128423.74493999999</v>
      </c>
      <c r="D78" s="140">
        <v>0</v>
      </c>
      <c r="E78" s="139">
        <v>0</v>
      </c>
      <c r="F78" s="140">
        <v>6421.1872469999998</v>
      </c>
    </row>
    <row r="79" spans="1:6">
      <c r="A79" s="114" t="s">
        <v>432</v>
      </c>
      <c r="B79" s="141"/>
      <c r="C79" s="139">
        <v>23588.29296291402</v>
      </c>
      <c r="D79" s="140">
        <v>-26394.892178662161</v>
      </c>
      <c r="E79" s="139">
        <v>-202092.20914264221</v>
      </c>
      <c r="F79" s="140">
        <v>-202885.86533024043</v>
      </c>
    </row>
    <row r="80" spans="1:6">
      <c r="A80" s="114" t="s">
        <v>433</v>
      </c>
      <c r="B80" s="141"/>
      <c r="C80" s="139">
        <v>1113517.3500800002</v>
      </c>
      <c r="D80" s="140">
        <v>0</v>
      </c>
      <c r="E80" s="139">
        <v>0</v>
      </c>
      <c r="F80" s="140">
        <v>55675.867504000009</v>
      </c>
    </row>
    <row r="81" spans="1:6">
      <c r="A81" s="115" t="s">
        <v>434</v>
      </c>
      <c r="B81" s="144"/>
      <c r="C81" s="144"/>
      <c r="D81" s="144"/>
      <c r="E81" s="144"/>
      <c r="F81" s="142">
        <v>8178804.6263490263</v>
      </c>
    </row>
    <row r="82" spans="1:6">
      <c r="A82" s="115" t="s">
        <v>435</v>
      </c>
      <c r="B82" s="144"/>
      <c r="C82" s="144"/>
      <c r="D82" s="144"/>
      <c r="E82" s="144"/>
      <c r="F82" s="293">
        <v>1.355977578019395</v>
      </c>
    </row>
    <row r="84" spans="1:6">
      <c r="A84" s="117" t="s">
        <v>392</v>
      </c>
      <c r="B84" s="137"/>
      <c r="C84" s="354" t="s">
        <v>437</v>
      </c>
      <c r="D84" s="355"/>
      <c r="E84" s="355"/>
      <c r="F84" s="356"/>
    </row>
    <row r="85" spans="1:6">
      <c r="A85" s="96" t="s">
        <v>169</v>
      </c>
      <c r="B85" s="346" t="s">
        <v>394</v>
      </c>
      <c r="C85" s="353"/>
      <c r="D85" s="353"/>
      <c r="E85" s="347"/>
      <c r="F85" s="138" t="s">
        <v>395</v>
      </c>
    </row>
    <row r="86" spans="1:6">
      <c r="A86" s="137"/>
      <c r="B86" s="133" t="s">
        <v>396</v>
      </c>
      <c r="C86" s="138" t="s">
        <v>397</v>
      </c>
      <c r="D86" s="133" t="s">
        <v>398</v>
      </c>
      <c r="E86" s="138" t="s">
        <v>399</v>
      </c>
      <c r="F86" s="87"/>
    </row>
    <row r="87" spans="1:6">
      <c r="A87" s="145" t="s">
        <v>400</v>
      </c>
      <c r="B87" s="140"/>
      <c r="C87" s="140"/>
      <c r="D87" s="140"/>
      <c r="E87" s="140"/>
      <c r="F87" s="140"/>
    </row>
    <row r="88" spans="1:6">
      <c r="A88" s="115" t="s">
        <v>401</v>
      </c>
      <c r="B88" s="142">
        <v>776466.00750999991</v>
      </c>
      <c r="C88" s="143">
        <v>0</v>
      </c>
      <c r="D88" s="142">
        <v>0</v>
      </c>
      <c r="E88" s="143">
        <v>0</v>
      </c>
      <c r="F88" s="142">
        <v>776466.00750999991</v>
      </c>
    </row>
    <row r="89" spans="1:6">
      <c r="A89" s="114" t="s">
        <v>4</v>
      </c>
      <c r="B89" s="140">
        <v>776466.00750999991</v>
      </c>
      <c r="C89" s="139">
        <v>0</v>
      </c>
      <c r="D89" s="140">
        <v>0</v>
      </c>
      <c r="E89" s="139">
        <v>0</v>
      </c>
      <c r="F89" s="140">
        <v>776466.00750999991</v>
      </c>
    </row>
    <row r="90" spans="1:6">
      <c r="A90" s="114" t="s">
        <v>402</v>
      </c>
      <c r="B90" s="141"/>
      <c r="C90" s="139">
        <v>0</v>
      </c>
      <c r="D90" s="140">
        <v>0</v>
      </c>
      <c r="E90" s="139">
        <v>0</v>
      </c>
      <c r="F90" s="140">
        <v>0</v>
      </c>
    </row>
    <row r="91" spans="1:6">
      <c r="A91" s="115" t="s">
        <v>403</v>
      </c>
      <c r="B91" s="144"/>
      <c r="C91" s="143">
        <v>4741446.4617475811</v>
      </c>
      <c r="D91" s="142">
        <v>207515.91510140171</v>
      </c>
      <c r="E91" s="143">
        <v>1790511.2361153073</v>
      </c>
      <c r="F91" s="142">
        <v>6476967.4205893911</v>
      </c>
    </row>
    <row r="92" spans="1:6">
      <c r="A92" s="114" t="s">
        <v>404</v>
      </c>
      <c r="B92" s="141"/>
      <c r="C92" s="139">
        <v>4460008.2806599997</v>
      </c>
      <c r="D92" s="140">
        <v>187792.62554000001</v>
      </c>
      <c r="E92" s="139">
        <v>1467146.87029</v>
      </c>
      <c r="F92" s="140">
        <v>5882557.7311799992</v>
      </c>
    </row>
    <row r="93" spans="1:6">
      <c r="A93" s="114" t="s">
        <v>405</v>
      </c>
      <c r="B93" s="141"/>
      <c r="C93" s="139">
        <v>281438.18108758156</v>
      </c>
      <c r="D93" s="140">
        <v>19723.289561401692</v>
      </c>
      <c r="E93" s="139">
        <v>323364.36582530732</v>
      </c>
      <c r="F93" s="140">
        <v>594409.68940939219</v>
      </c>
    </row>
    <row r="94" spans="1:6">
      <c r="A94" s="115" t="s">
        <v>406</v>
      </c>
      <c r="B94" s="144"/>
      <c r="C94" s="143">
        <v>364093.30340229662</v>
      </c>
      <c r="D94" s="142">
        <v>499324.9213410173</v>
      </c>
      <c r="E94" s="143">
        <v>3523819.1760307029</v>
      </c>
      <c r="F94" s="142">
        <v>3781514.2966612116</v>
      </c>
    </row>
    <row r="95" spans="1:6">
      <c r="A95" s="114" t="s">
        <v>407</v>
      </c>
      <c r="B95" s="141"/>
      <c r="C95" s="139">
        <v>0</v>
      </c>
      <c r="D95" s="140">
        <v>0</v>
      </c>
      <c r="E95" s="139">
        <v>0</v>
      </c>
      <c r="F95" s="140">
        <v>0</v>
      </c>
    </row>
    <row r="96" spans="1:6">
      <c r="A96" s="114" t="s">
        <v>408</v>
      </c>
      <c r="B96" s="141"/>
      <c r="C96" s="139">
        <v>364093.30340229662</v>
      </c>
      <c r="D96" s="140">
        <v>499324.9213410173</v>
      </c>
      <c r="E96" s="139">
        <v>3523819.1760307029</v>
      </c>
      <c r="F96" s="140">
        <v>3781514.2966612116</v>
      </c>
    </row>
    <row r="97" spans="1:6">
      <c r="A97" s="115" t="s">
        <v>409</v>
      </c>
      <c r="B97" s="144"/>
      <c r="C97" s="143">
        <v>0</v>
      </c>
      <c r="D97" s="142">
        <v>0</v>
      </c>
      <c r="E97" s="143">
        <v>0</v>
      </c>
      <c r="F97" s="142"/>
    </row>
    <row r="98" spans="1:6">
      <c r="A98" s="115" t="s">
        <v>410</v>
      </c>
      <c r="B98" s="142">
        <v>39143.976270000043</v>
      </c>
      <c r="C98" s="143">
        <v>72744.208300000522</v>
      </c>
      <c r="D98" s="142">
        <v>150</v>
      </c>
      <c r="E98" s="143">
        <v>8104.4587699999975</v>
      </c>
      <c r="F98" s="142">
        <v>8179.4587699999975</v>
      </c>
    </row>
    <row r="99" spans="1:6">
      <c r="A99" s="114" t="s">
        <v>411</v>
      </c>
      <c r="B99" s="140">
        <v>39143.976270000043</v>
      </c>
      <c r="C99" s="141"/>
      <c r="D99" s="141"/>
      <c r="E99" s="141"/>
      <c r="F99" s="141"/>
    </row>
    <row r="100" spans="1:6">
      <c r="A100" s="114" t="s">
        <v>412</v>
      </c>
      <c r="B100" s="141"/>
      <c r="C100" s="139">
        <v>72744.208300000522</v>
      </c>
      <c r="D100" s="140">
        <v>150</v>
      </c>
      <c r="E100" s="139">
        <v>8104.4587699999975</v>
      </c>
      <c r="F100" s="140">
        <v>8179.4587699999975</v>
      </c>
    </row>
    <row r="101" spans="1:6">
      <c r="A101" s="115" t="s">
        <v>413</v>
      </c>
      <c r="B101" s="144"/>
      <c r="C101" s="144"/>
      <c r="D101" s="144"/>
      <c r="E101" s="144"/>
      <c r="F101" s="142">
        <v>11043127.183530604</v>
      </c>
    </row>
    <row r="102" spans="1:6">
      <c r="A102" s="145" t="s">
        <v>414</v>
      </c>
      <c r="B102" s="140"/>
      <c r="C102" s="140"/>
      <c r="D102" s="140"/>
      <c r="E102" s="140"/>
      <c r="F102" s="140"/>
    </row>
    <row r="103" spans="1:6">
      <c r="A103" s="115" t="s">
        <v>415</v>
      </c>
      <c r="B103" s="144"/>
      <c r="C103" s="144"/>
      <c r="D103" s="144"/>
      <c r="E103" s="144"/>
      <c r="F103" s="142">
        <v>0</v>
      </c>
    </row>
    <row r="104" spans="1:6">
      <c r="A104" s="115" t="s">
        <v>416</v>
      </c>
      <c r="B104" s="144"/>
      <c r="C104" s="143">
        <v>0</v>
      </c>
      <c r="D104" s="142">
        <v>0</v>
      </c>
      <c r="E104" s="143">
        <v>2901268.1361331213</v>
      </c>
      <c r="F104" s="142">
        <v>2466077.9157131533</v>
      </c>
    </row>
    <row r="105" spans="1:6">
      <c r="A105" s="115" t="s">
        <v>417</v>
      </c>
      <c r="B105" s="144"/>
      <c r="C105" s="143">
        <v>27.488779999999998</v>
      </c>
      <c r="D105" s="142">
        <v>0</v>
      </c>
      <c r="E105" s="143">
        <v>0</v>
      </c>
      <c r="F105" s="142">
        <v>13.744389999999999</v>
      </c>
    </row>
    <row r="106" spans="1:6">
      <c r="A106" s="115" t="s">
        <v>418</v>
      </c>
      <c r="B106" s="144"/>
      <c r="C106" s="143">
        <v>454309.76839759958</v>
      </c>
      <c r="D106" s="142">
        <v>116738.13146201165</v>
      </c>
      <c r="E106" s="143">
        <v>7890646.2140025422</v>
      </c>
      <c r="F106" s="142">
        <v>5354586.0291012917</v>
      </c>
    </row>
    <row r="107" spans="1:6" ht="21.6">
      <c r="A107" s="114" t="s">
        <v>419</v>
      </c>
      <c r="B107" s="141"/>
      <c r="C107" s="139">
        <v>0</v>
      </c>
      <c r="D107" s="140">
        <v>0</v>
      </c>
      <c r="E107" s="139">
        <v>0</v>
      </c>
      <c r="F107" s="140">
        <v>0</v>
      </c>
    </row>
    <row r="108" spans="1:6" ht="21.6">
      <c r="A108" s="114" t="s">
        <v>420</v>
      </c>
      <c r="B108" s="141"/>
      <c r="C108" s="139">
        <v>353396.32155988843</v>
      </c>
      <c r="D108" s="140">
        <v>1.4251940059733725</v>
      </c>
      <c r="E108" s="139">
        <v>51860.275150746733</v>
      </c>
      <c r="F108" s="140">
        <v>87200.619903738552</v>
      </c>
    </row>
    <row r="109" spans="1:6" ht="21.6">
      <c r="A109" s="114" t="s">
        <v>421</v>
      </c>
      <c r="B109" s="141"/>
      <c r="C109" s="139">
        <v>904.97934857799112</v>
      </c>
      <c r="D109" s="140">
        <v>1303.8148000475317</v>
      </c>
      <c r="E109" s="139">
        <v>81694.740557302473</v>
      </c>
      <c r="F109" s="140">
        <v>5267385.4091975549</v>
      </c>
    </row>
    <row r="110" spans="1:6">
      <c r="A110" s="146" t="s">
        <v>422</v>
      </c>
      <c r="B110" s="141"/>
      <c r="C110" s="139">
        <v>45.80870858539641</v>
      </c>
      <c r="D110" s="140">
        <v>0</v>
      </c>
      <c r="E110" s="139">
        <v>19868.578397580146</v>
      </c>
      <c r="F110" s="140">
        <v>5085390.2396662598</v>
      </c>
    </row>
    <row r="111" spans="1:6">
      <c r="A111" s="114" t="s">
        <v>423</v>
      </c>
      <c r="B111" s="141"/>
      <c r="C111" s="139">
        <v>100008.46748913314</v>
      </c>
      <c r="D111" s="140">
        <v>115432.89146795815</v>
      </c>
      <c r="E111" s="139">
        <v>7757091.1982944934</v>
      </c>
      <c r="F111" s="140">
        <v>0</v>
      </c>
    </row>
    <row r="112" spans="1:6">
      <c r="A112" s="146" t="s">
        <v>424</v>
      </c>
      <c r="B112" s="141"/>
      <c r="C112" s="139">
        <v>96514.546267032885</v>
      </c>
      <c r="D112" s="140">
        <v>113308.12580071075</v>
      </c>
      <c r="E112" s="139">
        <v>7609382.8506111559</v>
      </c>
      <c r="F112" s="140">
        <v>0</v>
      </c>
    </row>
    <row r="113" spans="1:6" ht="21.6">
      <c r="A113" s="114" t="s">
        <v>425</v>
      </c>
      <c r="B113" s="141"/>
      <c r="C113" s="139">
        <v>0</v>
      </c>
      <c r="D113" s="140">
        <v>0</v>
      </c>
      <c r="E113" s="139">
        <v>0</v>
      </c>
      <c r="F113" s="140">
        <v>0</v>
      </c>
    </row>
    <row r="114" spans="1:6">
      <c r="A114" s="115" t="s">
        <v>426</v>
      </c>
      <c r="B114" s="144"/>
      <c r="C114" s="143">
        <v>0</v>
      </c>
      <c r="D114" s="142">
        <v>0</v>
      </c>
      <c r="E114" s="143">
        <v>0</v>
      </c>
      <c r="F114" s="142">
        <v>0</v>
      </c>
    </row>
    <row r="115" spans="1:6">
      <c r="A115" s="115" t="s">
        <v>427</v>
      </c>
      <c r="B115" s="142"/>
      <c r="C115" s="143">
        <v>184474.12508882137</v>
      </c>
      <c r="D115" s="142">
        <v>-1802.7226449786658</v>
      </c>
      <c r="E115" s="143">
        <v>49358.438247627404</v>
      </c>
      <c r="F115" s="142">
        <v>60180.805859562388</v>
      </c>
    </row>
    <row r="116" spans="1:6">
      <c r="A116" s="114" t="s">
        <v>428</v>
      </c>
      <c r="B116" s="141"/>
      <c r="C116" s="141"/>
      <c r="D116" s="141"/>
      <c r="E116" s="139"/>
      <c r="F116" s="140"/>
    </row>
    <row r="117" spans="1:6" ht="21.6">
      <c r="A117" s="114" t="s">
        <v>429</v>
      </c>
      <c r="B117" s="141"/>
      <c r="C117" s="139">
        <v>0</v>
      </c>
      <c r="D117" s="140">
        <v>0</v>
      </c>
      <c r="E117" s="139">
        <v>70140.389009999984</v>
      </c>
      <c r="F117" s="140">
        <v>59619.330658499995</v>
      </c>
    </row>
    <row r="118" spans="1:6">
      <c r="A118" s="114" t="s">
        <v>430</v>
      </c>
      <c r="B118" s="141"/>
      <c r="C118" s="139">
        <v>1766.9198400000037</v>
      </c>
      <c r="D118" s="140">
        <v>0</v>
      </c>
      <c r="E118" s="139">
        <v>0</v>
      </c>
      <c r="F118" s="140">
        <v>1766.9198400000037</v>
      </c>
    </row>
    <row r="119" spans="1:6">
      <c r="A119" s="114" t="s">
        <v>431</v>
      </c>
      <c r="B119" s="141"/>
      <c r="C119" s="139">
        <v>158653.69858000003</v>
      </c>
      <c r="D119" s="140">
        <v>0</v>
      </c>
      <c r="E119" s="139">
        <v>0</v>
      </c>
      <c r="F119" s="140">
        <v>7932.6849290000018</v>
      </c>
    </row>
    <row r="120" spans="1:6">
      <c r="A120" s="114" t="s">
        <v>432</v>
      </c>
      <c r="B120" s="141"/>
      <c r="C120" s="139">
        <v>24053.506668821326</v>
      </c>
      <c r="D120" s="140">
        <v>-1802.7226449786658</v>
      </c>
      <c r="E120" s="139">
        <v>-20781.950762372584</v>
      </c>
      <c r="F120" s="140">
        <v>-9138.1295679376053</v>
      </c>
    </row>
    <row r="121" spans="1:6">
      <c r="A121" s="114" t="s">
        <v>433</v>
      </c>
      <c r="B121" s="141"/>
      <c r="C121" s="139">
        <v>868863.42511000007</v>
      </c>
      <c r="D121" s="140">
        <v>0</v>
      </c>
      <c r="E121" s="139">
        <v>0</v>
      </c>
      <c r="F121" s="140">
        <v>43443.171255500005</v>
      </c>
    </row>
    <row r="122" spans="1:6">
      <c r="A122" s="115" t="s">
        <v>434</v>
      </c>
      <c r="B122" s="144"/>
      <c r="C122" s="144"/>
      <c r="D122" s="144"/>
      <c r="E122" s="144"/>
      <c r="F122" s="142">
        <v>7924301.6663195072</v>
      </c>
    </row>
    <row r="123" spans="1:6">
      <c r="A123" s="115" t="s">
        <v>435</v>
      </c>
      <c r="B123" s="144"/>
      <c r="C123" s="144"/>
      <c r="D123" s="144"/>
      <c r="E123" s="144"/>
      <c r="F123" s="293">
        <v>1.3935773331884846</v>
      </c>
    </row>
    <row r="125" spans="1:6">
      <c r="A125" s="117" t="s">
        <v>392</v>
      </c>
      <c r="B125" s="137"/>
      <c r="C125" s="354" t="s">
        <v>438</v>
      </c>
      <c r="D125" s="355"/>
      <c r="E125" s="355"/>
      <c r="F125" s="356"/>
    </row>
    <row r="126" spans="1:6">
      <c r="A126" s="96" t="s">
        <v>169</v>
      </c>
      <c r="B126" s="346" t="s">
        <v>394</v>
      </c>
      <c r="C126" s="353"/>
      <c r="D126" s="353"/>
      <c r="E126" s="347"/>
      <c r="F126" s="138" t="s">
        <v>395</v>
      </c>
    </row>
    <row r="127" spans="1:6">
      <c r="A127" s="137"/>
      <c r="B127" s="133" t="s">
        <v>396</v>
      </c>
      <c r="C127" s="138" t="s">
        <v>397</v>
      </c>
      <c r="D127" s="133" t="s">
        <v>398</v>
      </c>
      <c r="E127" s="138" t="s">
        <v>399</v>
      </c>
      <c r="F127" s="87"/>
    </row>
    <row r="128" spans="1:6">
      <c r="A128" s="145" t="s">
        <v>400</v>
      </c>
      <c r="B128" s="140"/>
      <c r="C128" s="140"/>
      <c r="D128" s="140"/>
      <c r="E128" s="140"/>
      <c r="F128" s="140"/>
    </row>
    <row r="129" spans="1:6">
      <c r="A129" s="115" t="s">
        <v>401</v>
      </c>
      <c r="B129" s="142">
        <v>778796.1597099998</v>
      </c>
      <c r="C129" s="143">
        <v>0</v>
      </c>
      <c r="D129" s="142">
        <v>0</v>
      </c>
      <c r="E129" s="143">
        <v>0</v>
      </c>
      <c r="F129" s="142">
        <v>778796.1597099998</v>
      </c>
    </row>
    <row r="130" spans="1:6">
      <c r="A130" s="114" t="s">
        <v>4</v>
      </c>
      <c r="B130" s="140">
        <v>778796.1597099998</v>
      </c>
      <c r="C130" s="139">
        <v>0</v>
      </c>
      <c r="D130" s="140">
        <v>0</v>
      </c>
      <c r="E130" s="139">
        <v>0</v>
      </c>
      <c r="F130" s="140">
        <v>778796.1597099998</v>
      </c>
    </row>
    <row r="131" spans="1:6">
      <c r="A131" s="114" t="s">
        <v>402</v>
      </c>
      <c r="B131" s="141"/>
      <c r="C131" s="139">
        <v>0</v>
      </c>
      <c r="D131" s="140">
        <v>0</v>
      </c>
      <c r="E131" s="139">
        <v>0</v>
      </c>
      <c r="F131" s="140">
        <v>0</v>
      </c>
    </row>
    <row r="132" spans="1:6">
      <c r="A132" s="115" t="s">
        <v>403</v>
      </c>
      <c r="B132" s="144"/>
      <c r="C132" s="143">
        <v>4603749.1657754704</v>
      </c>
      <c r="D132" s="142">
        <v>266252.77150079183</v>
      </c>
      <c r="E132" s="143">
        <v>1837457.9672738744</v>
      </c>
      <c r="F132" s="142">
        <v>6449032.6730950102</v>
      </c>
    </row>
    <row r="133" spans="1:6">
      <c r="A133" s="114" t="s">
        <v>404</v>
      </c>
      <c r="B133" s="141"/>
      <c r="C133" s="139">
        <v>4332112.9127600007</v>
      </c>
      <c r="D133" s="140">
        <v>239346.33269000001</v>
      </c>
      <c r="E133" s="139">
        <v>1505511.0141300005</v>
      </c>
      <c r="F133" s="140">
        <v>5848397.2973075006</v>
      </c>
    </row>
    <row r="134" spans="1:6">
      <c r="A134" s="114" t="s">
        <v>405</v>
      </c>
      <c r="B134" s="141"/>
      <c r="C134" s="139">
        <v>271636.25301546999</v>
      </c>
      <c r="D134" s="140">
        <v>26906.438810791809</v>
      </c>
      <c r="E134" s="139">
        <v>331946.95314387401</v>
      </c>
      <c r="F134" s="140">
        <v>600635.37578750972</v>
      </c>
    </row>
    <row r="135" spans="1:6">
      <c r="A135" s="115" t="s">
        <v>406</v>
      </c>
      <c r="B135" s="144"/>
      <c r="C135" s="143">
        <v>1289324.1385875638</v>
      </c>
      <c r="D135" s="142">
        <v>480626.70282052096</v>
      </c>
      <c r="E135" s="143">
        <v>3168075.0644430448</v>
      </c>
      <c r="F135" s="142">
        <v>3408945.1512133051</v>
      </c>
    </row>
    <row r="136" spans="1:6">
      <c r="A136" s="114" t="s">
        <v>407</v>
      </c>
      <c r="B136" s="141"/>
      <c r="C136" s="139">
        <v>0</v>
      </c>
      <c r="D136" s="140">
        <v>0</v>
      </c>
      <c r="E136" s="139">
        <v>0</v>
      </c>
      <c r="F136" s="140">
        <v>0</v>
      </c>
    </row>
    <row r="137" spans="1:6">
      <c r="A137" s="114" t="s">
        <v>408</v>
      </c>
      <c r="B137" s="141"/>
      <c r="C137" s="139">
        <v>1289324.1385875638</v>
      </c>
      <c r="D137" s="140">
        <v>480626.70282052096</v>
      </c>
      <c r="E137" s="139">
        <v>3168075.0644430448</v>
      </c>
      <c r="F137" s="140">
        <v>3408945.1512133051</v>
      </c>
    </row>
    <row r="138" spans="1:6">
      <c r="A138" s="115" t="s">
        <v>409</v>
      </c>
      <c r="B138" s="144"/>
      <c r="C138" s="143">
        <v>0</v>
      </c>
      <c r="D138" s="142">
        <v>0</v>
      </c>
      <c r="E138" s="143">
        <v>0</v>
      </c>
      <c r="F138" s="142"/>
    </row>
    <row r="139" spans="1:6">
      <c r="A139" s="115" t="s">
        <v>410</v>
      </c>
      <c r="B139" s="142">
        <v>22719.059949999999</v>
      </c>
      <c r="C139" s="143">
        <v>95415.355154650868</v>
      </c>
      <c r="D139" s="142">
        <v>150</v>
      </c>
      <c r="E139" s="143">
        <v>10102.243905350288</v>
      </c>
      <c r="F139" s="142">
        <v>10177.243905350288</v>
      </c>
    </row>
    <row r="140" spans="1:6">
      <c r="A140" s="114" t="s">
        <v>411</v>
      </c>
      <c r="B140" s="140">
        <v>22719.059949999999</v>
      </c>
      <c r="C140" s="141"/>
      <c r="D140" s="141"/>
      <c r="E140" s="141"/>
      <c r="F140" s="141"/>
    </row>
    <row r="141" spans="1:6">
      <c r="A141" s="114" t="s">
        <v>412</v>
      </c>
      <c r="B141" s="141"/>
      <c r="C141" s="139">
        <v>95415.355154650868</v>
      </c>
      <c r="D141" s="140">
        <v>150</v>
      </c>
      <c r="E141" s="139">
        <v>10102.243905350288</v>
      </c>
      <c r="F141" s="140">
        <v>10177.243905350288</v>
      </c>
    </row>
    <row r="142" spans="1:6">
      <c r="A142" s="115" t="s">
        <v>413</v>
      </c>
      <c r="B142" s="144"/>
      <c r="C142" s="144"/>
      <c r="D142" s="144"/>
      <c r="E142" s="144"/>
      <c r="F142" s="142">
        <v>10646951.227923665</v>
      </c>
    </row>
    <row r="143" spans="1:6">
      <c r="A143" s="145" t="s">
        <v>414</v>
      </c>
      <c r="B143" s="140"/>
      <c r="C143" s="140"/>
      <c r="D143" s="140"/>
      <c r="E143" s="140"/>
      <c r="F143" s="140"/>
    </row>
    <row r="144" spans="1:6">
      <c r="A144" s="115" t="s">
        <v>415</v>
      </c>
      <c r="B144" s="144"/>
      <c r="C144" s="144"/>
      <c r="D144" s="144"/>
      <c r="E144" s="144"/>
      <c r="F144" s="142">
        <v>0</v>
      </c>
    </row>
    <row r="145" spans="1:6">
      <c r="A145" s="115" t="s">
        <v>416</v>
      </c>
      <c r="B145" s="144"/>
      <c r="C145" s="143">
        <v>0</v>
      </c>
      <c r="D145" s="142">
        <v>0</v>
      </c>
      <c r="E145" s="143">
        <v>2300430.4509803541</v>
      </c>
      <c r="F145" s="142">
        <v>1955365.8833333012</v>
      </c>
    </row>
    <row r="146" spans="1:6">
      <c r="A146" s="115" t="s">
        <v>417</v>
      </c>
      <c r="B146" s="144"/>
      <c r="C146" s="143">
        <v>0.68188000000000004</v>
      </c>
      <c r="D146" s="142">
        <v>0</v>
      </c>
      <c r="E146" s="143">
        <v>0</v>
      </c>
      <c r="F146" s="142">
        <v>0.34094000000000002</v>
      </c>
    </row>
    <row r="147" spans="1:6">
      <c r="A147" s="115" t="s">
        <v>418</v>
      </c>
      <c r="B147" s="144"/>
      <c r="C147" s="143">
        <v>420275.75096346135</v>
      </c>
      <c r="D147" s="142">
        <v>115125.22782247188</v>
      </c>
      <c r="E147" s="143">
        <v>8388395.193752476</v>
      </c>
      <c r="F147" s="142">
        <v>5677776.4275087696</v>
      </c>
    </row>
    <row r="148" spans="1:6" ht="21.6">
      <c r="A148" s="114" t="s">
        <v>419</v>
      </c>
      <c r="B148" s="141"/>
      <c r="C148" s="139">
        <v>0</v>
      </c>
      <c r="D148" s="140">
        <v>0</v>
      </c>
      <c r="E148" s="139">
        <v>0</v>
      </c>
      <c r="F148" s="140">
        <v>0</v>
      </c>
    </row>
    <row r="149" spans="1:6" ht="21.6">
      <c r="A149" s="114" t="s">
        <v>420</v>
      </c>
      <c r="B149" s="141"/>
      <c r="C149" s="139">
        <v>311424.26753931068</v>
      </c>
      <c r="D149" s="140">
        <v>10301.396995982213</v>
      </c>
      <c r="E149" s="139">
        <v>38331.362899750457</v>
      </c>
      <c r="F149" s="140">
        <v>74624.488151672631</v>
      </c>
    </row>
    <row r="150" spans="1:6" ht="21.6">
      <c r="A150" s="114" t="s">
        <v>421</v>
      </c>
      <c r="B150" s="141"/>
      <c r="C150" s="139">
        <v>233.38479233612119</v>
      </c>
      <c r="D150" s="140">
        <v>720.33228528755899</v>
      </c>
      <c r="E150" s="139">
        <v>101391.60220232009</v>
      </c>
      <c r="F150" s="140">
        <v>5593880.5219570966</v>
      </c>
    </row>
    <row r="151" spans="1:6">
      <c r="A151" s="146" t="s">
        <v>422</v>
      </c>
      <c r="B151" s="141"/>
      <c r="C151" s="139">
        <v>1.4358608878552914</v>
      </c>
      <c r="D151" s="140">
        <v>44.084348637789489</v>
      </c>
      <c r="E151" s="139">
        <v>24084.719833937645</v>
      </c>
      <c r="F151" s="140">
        <v>5389324.717122443</v>
      </c>
    </row>
    <row r="152" spans="1:6">
      <c r="A152" s="114" t="s">
        <v>423</v>
      </c>
      <c r="B152" s="141"/>
      <c r="C152" s="139">
        <v>90075.263831814533</v>
      </c>
      <c r="D152" s="140">
        <v>104103.49854120211</v>
      </c>
      <c r="E152" s="139">
        <v>8248672.2286504051</v>
      </c>
      <c r="F152" s="140">
        <v>0</v>
      </c>
    </row>
    <row r="153" spans="1:6">
      <c r="A153" s="146" t="s">
        <v>424</v>
      </c>
      <c r="B153" s="141"/>
      <c r="C153" s="139">
        <v>88985.123144522498</v>
      </c>
      <c r="D153" s="140">
        <v>101859.47100500231</v>
      </c>
      <c r="E153" s="139">
        <v>8087820.7318554241</v>
      </c>
      <c r="F153" s="140">
        <v>0</v>
      </c>
    </row>
    <row r="154" spans="1:6" ht="21.6">
      <c r="A154" s="114" t="s">
        <v>425</v>
      </c>
      <c r="B154" s="141"/>
      <c r="C154" s="139">
        <v>18542.834800000001</v>
      </c>
      <c r="D154" s="140">
        <v>0</v>
      </c>
      <c r="E154" s="139">
        <v>0</v>
      </c>
      <c r="F154" s="140">
        <v>9271.4174000000003</v>
      </c>
    </row>
    <row r="155" spans="1:6">
      <c r="A155" s="115" t="s">
        <v>426</v>
      </c>
      <c r="B155" s="144"/>
      <c r="C155" s="143">
        <v>0</v>
      </c>
      <c r="D155" s="142">
        <v>0</v>
      </c>
      <c r="E155" s="143">
        <v>0</v>
      </c>
      <c r="F155" s="142">
        <v>0</v>
      </c>
    </row>
    <row r="156" spans="1:6">
      <c r="A156" s="115" t="s">
        <v>427</v>
      </c>
      <c r="B156" s="142"/>
      <c r="C156" s="143">
        <v>278226.47666397074</v>
      </c>
      <c r="D156" s="142">
        <v>8431.7994181760259</v>
      </c>
      <c r="E156" s="143">
        <v>163001.90092324108</v>
      </c>
      <c r="F156" s="142">
        <v>205348.27588970645</v>
      </c>
    </row>
    <row r="157" spans="1:6">
      <c r="A157" s="114" t="s">
        <v>428</v>
      </c>
      <c r="B157" s="141"/>
      <c r="C157" s="141"/>
      <c r="D157" s="141"/>
      <c r="E157" s="139"/>
      <c r="F157" s="140"/>
    </row>
    <row r="158" spans="1:6" ht="21.6">
      <c r="A158" s="114" t="s">
        <v>429</v>
      </c>
      <c r="B158" s="141"/>
      <c r="C158" s="139">
        <v>0</v>
      </c>
      <c r="D158" s="140">
        <v>0</v>
      </c>
      <c r="E158" s="139">
        <v>42120.389010000006</v>
      </c>
      <c r="F158" s="140">
        <v>35802.330658500003</v>
      </c>
    </row>
    <row r="159" spans="1:6">
      <c r="A159" s="114" t="s">
        <v>430</v>
      </c>
      <c r="B159" s="141"/>
      <c r="C159" s="139">
        <v>12387.862640000052</v>
      </c>
      <c r="D159" s="140">
        <v>0</v>
      </c>
      <c r="E159" s="139">
        <v>0</v>
      </c>
      <c r="F159" s="140">
        <v>12387.862640000052</v>
      </c>
    </row>
    <row r="160" spans="1:6">
      <c r="A160" s="114" t="s">
        <v>431</v>
      </c>
      <c r="B160" s="141"/>
      <c r="C160" s="139">
        <v>225005.86100878063</v>
      </c>
      <c r="D160" s="140">
        <v>0</v>
      </c>
      <c r="E160" s="139">
        <v>0</v>
      </c>
      <c r="F160" s="140">
        <v>11250.293050439032</v>
      </c>
    </row>
    <row r="161" spans="1:6">
      <c r="A161" s="114" t="s">
        <v>432</v>
      </c>
      <c r="B161" s="141"/>
      <c r="C161" s="139">
        <v>40832.753015190057</v>
      </c>
      <c r="D161" s="140">
        <v>8431.7994181760259</v>
      </c>
      <c r="E161" s="139">
        <v>120881.51191324108</v>
      </c>
      <c r="F161" s="140">
        <v>145907.78954076738</v>
      </c>
    </row>
    <row r="162" spans="1:6">
      <c r="A162" s="114" t="s">
        <v>433</v>
      </c>
      <c r="B162" s="141"/>
      <c r="C162" s="139">
        <v>607021.17817999993</v>
      </c>
      <c r="D162" s="140">
        <v>0</v>
      </c>
      <c r="E162" s="139">
        <v>0</v>
      </c>
      <c r="F162" s="140">
        <v>30351.058908999999</v>
      </c>
    </row>
    <row r="163" spans="1:6">
      <c r="A163" s="115" t="s">
        <v>434</v>
      </c>
      <c r="B163" s="144"/>
      <c r="C163" s="144"/>
      <c r="D163" s="144"/>
      <c r="E163" s="144"/>
      <c r="F163" s="142">
        <v>7868841.986580777</v>
      </c>
    </row>
    <row r="164" spans="1:6">
      <c r="A164" s="115" t="s">
        <v>435</v>
      </c>
      <c r="B164" s="144"/>
      <c r="C164" s="144"/>
      <c r="D164" s="144"/>
      <c r="E164" s="144"/>
      <c r="F164" s="293">
        <v>1.3530518526208266</v>
      </c>
    </row>
  </sheetData>
  <sheetProtection algorithmName="SHA-512" hashValue="L58pbS5dVfnw2sUrHsrXhteSx6rOIErIh24HmfgsFkM+QxkcJwajTw1xNANdcX8L75sXashrtMn1+mXRHNYaVQ==" saltValue="iDpIa3aW+Y/l7nhxfwiGPA==" spinCount="100000" sheet="1" objects="1" scenarios="1"/>
  <mergeCells count="8">
    <mergeCell ref="B85:E85"/>
    <mergeCell ref="C125:F125"/>
    <mergeCell ref="B126:E126"/>
    <mergeCell ref="B3:E3"/>
    <mergeCell ref="C2:F2"/>
    <mergeCell ref="C43:F43"/>
    <mergeCell ref="B44:E44"/>
    <mergeCell ref="C84:F84"/>
  </mergeCells>
  <hyperlinks>
    <hyperlink ref="F1" location="'Table of contents'!A1" display="Table of contents" xr:uid="{20D42A0E-7E79-4DAE-9C2D-407289E960B8}"/>
  </hyperlink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6BAE6-AAC7-424F-8BA0-F4736178A466}">
  <sheetPr codeName="Blad16">
    <tabColor theme="8"/>
  </sheetPr>
  <dimension ref="A1:P29"/>
  <sheetViews>
    <sheetView showGridLines="0" zoomScaleNormal="100" workbookViewId="0"/>
  </sheetViews>
  <sheetFormatPr defaultRowHeight="14.4"/>
  <cols>
    <col min="1" max="1" width="26.109375" customWidth="1"/>
    <col min="2" max="2" width="15.33203125" customWidth="1"/>
    <col min="3" max="3" width="15.6640625" customWidth="1"/>
    <col min="4" max="4" width="13.88671875" bestFit="1" customWidth="1"/>
    <col min="5" max="5" width="14.6640625" customWidth="1"/>
    <col min="6" max="6" width="12.5546875" customWidth="1"/>
    <col min="7" max="7" width="13.33203125" customWidth="1"/>
    <col min="8" max="16" width="12.5546875" customWidth="1"/>
  </cols>
  <sheetData>
    <row r="1" spans="1:16">
      <c r="P1" s="329" t="s">
        <v>0</v>
      </c>
    </row>
    <row r="2" spans="1:16">
      <c r="A2" s="298" t="s">
        <v>439</v>
      </c>
      <c r="B2" s="215"/>
      <c r="C2" s="215"/>
      <c r="D2" s="215"/>
      <c r="E2" s="215"/>
      <c r="F2" s="215"/>
      <c r="G2" s="215"/>
      <c r="H2" s="215"/>
      <c r="I2" s="215"/>
      <c r="J2" s="215"/>
      <c r="K2" s="215"/>
      <c r="L2" s="215"/>
      <c r="M2" s="215"/>
      <c r="N2" s="215"/>
      <c r="O2" s="215"/>
      <c r="P2" s="215"/>
    </row>
    <row r="3" spans="1:16">
      <c r="A3" s="96" t="s">
        <v>169</v>
      </c>
      <c r="B3" s="113"/>
      <c r="C3" s="113"/>
      <c r="D3" s="113"/>
      <c r="E3" s="113"/>
      <c r="F3" s="113"/>
      <c r="G3" s="113"/>
      <c r="H3" s="113"/>
      <c r="I3" s="113"/>
      <c r="J3" s="113"/>
      <c r="K3" s="113"/>
      <c r="L3" s="113"/>
      <c r="M3" s="113"/>
      <c r="N3" s="113"/>
      <c r="O3" s="113"/>
      <c r="P3" s="113"/>
    </row>
    <row r="4" spans="1:16" ht="23.4" customHeight="1">
      <c r="A4" s="233"/>
      <c r="B4" s="346" t="s">
        <v>440</v>
      </c>
      <c r="C4" s="353"/>
      <c r="D4" s="353"/>
      <c r="E4" s="353"/>
      <c r="F4" s="353"/>
      <c r="G4" s="347"/>
      <c r="H4" s="346" t="s">
        <v>441</v>
      </c>
      <c r="I4" s="353"/>
      <c r="J4" s="353"/>
      <c r="K4" s="353"/>
      <c r="L4" s="353"/>
      <c r="M4" s="353"/>
      <c r="N4" s="360" t="s">
        <v>442</v>
      </c>
      <c r="O4" s="346" t="s">
        <v>443</v>
      </c>
      <c r="P4" s="347"/>
    </row>
    <row r="5" spans="1:16" ht="29.4" customHeight="1">
      <c r="A5" s="234"/>
      <c r="B5" s="362" t="s">
        <v>444</v>
      </c>
      <c r="C5" s="361"/>
      <c r="D5" s="363"/>
      <c r="E5" s="361" t="s">
        <v>445</v>
      </c>
      <c r="F5" s="353"/>
      <c r="G5" s="347"/>
      <c r="H5" s="362" t="s">
        <v>446</v>
      </c>
      <c r="I5" s="353"/>
      <c r="J5" s="363"/>
      <c r="K5" s="361" t="s">
        <v>447</v>
      </c>
      <c r="L5" s="353"/>
      <c r="M5" s="347"/>
      <c r="N5" s="349"/>
      <c r="O5" s="364" t="s">
        <v>448</v>
      </c>
      <c r="P5" s="364" t="s">
        <v>449</v>
      </c>
    </row>
    <row r="6" spans="1:16">
      <c r="A6" s="231"/>
      <c r="B6" s="224"/>
      <c r="C6" s="83" t="s">
        <v>450</v>
      </c>
      <c r="D6" s="225" t="s">
        <v>451</v>
      </c>
      <c r="E6" s="221"/>
      <c r="F6" s="83" t="s">
        <v>451</v>
      </c>
      <c r="G6" s="225" t="s">
        <v>452</v>
      </c>
      <c r="H6" s="221"/>
      <c r="I6" s="83" t="s">
        <v>450</v>
      </c>
      <c r="J6" s="83" t="s">
        <v>451</v>
      </c>
      <c r="K6" s="217"/>
      <c r="L6" s="225" t="s">
        <v>451</v>
      </c>
      <c r="M6" s="225" t="s">
        <v>452</v>
      </c>
      <c r="N6" s="81"/>
      <c r="O6" s="365"/>
      <c r="P6" s="365"/>
    </row>
    <row r="7" spans="1:16" ht="26.4" customHeight="1">
      <c r="A7" s="114" t="s">
        <v>453</v>
      </c>
      <c r="B7" s="202">
        <v>982833.62288000004</v>
      </c>
      <c r="C7" s="198">
        <v>982833.62288000004</v>
      </c>
      <c r="D7" s="202"/>
      <c r="E7" s="198"/>
      <c r="F7" s="202"/>
      <c r="G7" s="198"/>
      <c r="H7" s="202"/>
      <c r="I7" s="198"/>
      <c r="J7" s="320"/>
      <c r="K7" s="202"/>
      <c r="L7" s="202"/>
      <c r="M7" s="198"/>
      <c r="N7" s="202"/>
      <c r="O7" s="198"/>
      <c r="P7" s="202"/>
    </row>
    <row r="8" spans="1:16">
      <c r="A8" s="82" t="s">
        <v>454</v>
      </c>
      <c r="B8" s="202">
        <v>12662997.136699999</v>
      </c>
      <c r="C8" s="198">
        <v>11658500.19812</v>
      </c>
      <c r="D8" s="202">
        <v>1004030.44331</v>
      </c>
      <c r="E8" s="198">
        <v>77910.905259999985</v>
      </c>
      <c r="F8" s="202">
        <v>0</v>
      </c>
      <c r="G8" s="198">
        <v>77910.90526</v>
      </c>
      <c r="H8" s="202">
        <v>-13974.163831099999</v>
      </c>
      <c r="I8" s="198">
        <v>-4118.9427911000002</v>
      </c>
      <c r="J8" s="202">
        <v>-9854.9823300000007</v>
      </c>
      <c r="K8" s="198">
        <v>-7684.2875300000005</v>
      </c>
      <c r="L8" s="202">
        <v>0</v>
      </c>
      <c r="M8" s="198">
        <v>-7635.7846500000005</v>
      </c>
      <c r="N8" s="202">
        <v>0</v>
      </c>
      <c r="O8" s="198">
        <v>12050328.535639999</v>
      </c>
      <c r="P8" s="202">
        <v>70226.617729999998</v>
      </c>
    </row>
    <row r="9" spans="1:16">
      <c r="A9" s="235" t="s">
        <v>455</v>
      </c>
      <c r="B9" s="202">
        <v>1000</v>
      </c>
      <c r="C9" s="198">
        <v>1000</v>
      </c>
      <c r="D9" s="202">
        <v>0</v>
      </c>
      <c r="E9" s="198"/>
      <c r="F9" s="202"/>
      <c r="G9" s="198"/>
      <c r="H9" s="202"/>
      <c r="I9" s="198"/>
      <c r="J9" s="202"/>
      <c r="K9" s="198"/>
      <c r="L9" s="202"/>
      <c r="M9" s="198"/>
      <c r="N9" s="202"/>
      <c r="O9" s="198"/>
      <c r="P9" s="202"/>
    </row>
    <row r="10" spans="1:16">
      <c r="A10" s="235" t="s">
        <v>456</v>
      </c>
      <c r="B10" s="202">
        <v>606.02243999999996</v>
      </c>
      <c r="C10" s="198">
        <v>606.02243999999996</v>
      </c>
      <c r="D10" s="202" t="s">
        <v>457</v>
      </c>
      <c r="E10" s="198"/>
      <c r="F10" s="202"/>
      <c r="G10" s="198"/>
      <c r="H10" s="202"/>
      <c r="I10" s="198"/>
      <c r="J10" s="202"/>
      <c r="K10" s="198"/>
      <c r="L10" s="202"/>
      <c r="M10" s="198"/>
      <c r="N10" s="202"/>
      <c r="O10" s="198">
        <v>606.02243999999996</v>
      </c>
      <c r="P10" s="202">
        <v>0</v>
      </c>
    </row>
    <row r="11" spans="1:16">
      <c r="A11" s="235" t="s">
        <v>458</v>
      </c>
      <c r="B11" s="202">
        <v>285156.33379</v>
      </c>
      <c r="C11" s="198">
        <v>285156.33379</v>
      </c>
      <c r="D11" s="202" t="s">
        <v>457</v>
      </c>
      <c r="E11" s="198"/>
      <c r="F11" s="202"/>
      <c r="G11" s="198"/>
      <c r="H11" s="202">
        <v>-14.4754711</v>
      </c>
      <c r="I11" s="198">
        <v>-14.4754711</v>
      </c>
      <c r="J11" s="202">
        <v>0</v>
      </c>
      <c r="K11" s="198">
        <v>0</v>
      </c>
      <c r="L11" s="202"/>
      <c r="M11" s="198">
        <v>0</v>
      </c>
      <c r="N11" s="202"/>
      <c r="O11" s="198">
        <v>0</v>
      </c>
      <c r="P11" s="202">
        <v>0</v>
      </c>
    </row>
    <row r="12" spans="1:16">
      <c r="A12" s="235" t="s">
        <v>459</v>
      </c>
      <c r="B12" s="202">
        <v>160490.32362000001</v>
      </c>
      <c r="C12" s="198">
        <v>155292.97350999998</v>
      </c>
      <c r="D12" s="202">
        <v>5197.3501100000003</v>
      </c>
      <c r="E12" s="198">
        <v>0</v>
      </c>
      <c r="F12" s="202"/>
      <c r="G12" s="198">
        <v>0</v>
      </c>
      <c r="H12" s="202">
        <v>-103.68759</v>
      </c>
      <c r="I12" s="198">
        <v>-18.874269999999999</v>
      </c>
      <c r="J12" s="202">
        <v>-84.813320000000004</v>
      </c>
      <c r="K12" s="198">
        <v>0</v>
      </c>
      <c r="L12" s="202"/>
      <c r="M12" s="198">
        <v>0</v>
      </c>
      <c r="N12" s="202"/>
      <c r="O12" s="198">
        <v>13730.97935</v>
      </c>
      <c r="P12" s="202">
        <v>0</v>
      </c>
    </row>
    <row r="13" spans="1:16">
      <c r="A13" s="235" t="s">
        <v>460</v>
      </c>
      <c r="B13" s="202">
        <v>17642.914679999998</v>
      </c>
      <c r="C13" s="198">
        <v>12925.77023</v>
      </c>
      <c r="D13" s="202">
        <v>4717.1444499999998</v>
      </c>
      <c r="E13" s="198">
        <v>5775.2506700000004</v>
      </c>
      <c r="F13" s="202"/>
      <c r="G13" s="198">
        <v>5775.2506700000004</v>
      </c>
      <c r="H13" s="202">
        <v>-130.95935</v>
      </c>
      <c r="I13" s="198">
        <v>0</v>
      </c>
      <c r="J13" s="202">
        <v>-130.95935</v>
      </c>
      <c r="K13" s="198">
        <v>-1588.4688200000001</v>
      </c>
      <c r="L13" s="202"/>
      <c r="M13" s="198">
        <v>-1588.4688200000001</v>
      </c>
      <c r="N13" s="202"/>
      <c r="O13" s="198">
        <v>15832.208980000001</v>
      </c>
      <c r="P13" s="202">
        <v>4186.7818500000003</v>
      </c>
    </row>
    <row r="14" spans="1:16">
      <c r="A14" s="235" t="s">
        <v>461</v>
      </c>
      <c r="B14" s="202">
        <v>17642.914679999998</v>
      </c>
      <c r="C14" s="198">
        <v>12925.77023</v>
      </c>
      <c r="D14" s="202">
        <v>4717.1444499999998</v>
      </c>
      <c r="E14" s="198">
        <v>5775.2506700000004</v>
      </c>
      <c r="F14" s="202"/>
      <c r="G14" s="198">
        <v>5775.2506700000004</v>
      </c>
      <c r="H14" s="202">
        <v>-130.95935</v>
      </c>
      <c r="I14" s="198">
        <v>0</v>
      </c>
      <c r="J14" s="202">
        <v>-130.95935</v>
      </c>
      <c r="K14" s="198">
        <v>-1588.4688200000001</v>
      </c>
      <c r="L14" s="202"/>
      <c r="M14" s="198">
        <v>-1588.4688200000001</v>
      </c>
      <c r="N14" s="202"/>
      <c r="O14" s="198">
        <v>15832.208980000001</v>
      </c>
      <c r="P14" s="202">
        <v>4186.7818500000003</v>
      </c>
    </row>
    <row r="15" spans="1:16">
      <c r="A15" s="235" t="s">
        <v>462</v>
      </c>
      <c r="B15" s="202">
        <v>12198101.542169999</v>
      </c>
      <c r="C15" s="198">
        <v>11203519.09815</v>
      </c>
      <c r="D15" s="202">
        <v>994115.94874999998</v>
      </c>
      <c r="E15" s="198">
        <v>72135.654589999991</v>
      </c>
      <c r="F15" s="202"/>
      <c r="G15" s="198">
        <v>72135.654590000006</v>
      </c>
      <c r="H15" s="202">
        <v>-13725.04142</v>
      </c>
      <c r="I15" s="198">
        <v>-4085.5930499999999</v>
      </c>
      <c r="J15" s="202">
        <v>-9639.2096600000004</v>
      </c>
      <c r="K15" s="198">
        <v>-6095.8187100000005</v>
      </c>
      <c r="L15" s="202"/>
      <c r="M15" s="198">
        <v>-6047.3158300000005</v>
      </c>
      <c r="N15" s="202"/>
      <c r="O15" s="198">
        <v>12020159.32487</v>
      </c>
      <c r="P15" s="202">
        <v>66039.835879999999</v>
      </c>
    </row>
    <row r="16" spans="1:16">
      <c r="A16" s="82" t="s">
        <v>463</v>
      </c>
      <c r="B16" s="202"/>
      <c r="C16" s="198"/>
      <c r="D16" s="202"/>
      <c r="E16" s="198"/>
      <c r="F16" s="202"/>
      <c r="G16" s="198"/>
      <c r="H16" s="202"/>
      <c r="I16" s="198"/>
      <c r="J16" s="202"/>
      <c r="K16" s="198"/>
      <c r="L16" s="202"/>
      <c r="M16" s="198"/>
      <c r="N16" s="202"/>
      <c r="O16" s="198"/>
      <c r="P16" s="202"/>
    </row>
    <row r="17" spans="1:16">
      <c r="A17" s="235" t="s">
        <v>455</v>
      </c>
      <c r="B17" s="202"/>
      <c r="C17" s="198"/>
      <c r="D17" s="202"/>
      <c r="E17" s="198"/>
      <c r="F17" s="202"/>
      <c r="G17" s="198"/>
      <c r="H17" s="202"/>
      <c r="I17" s="198"/>
      <c r="J17" s="202"/>
      <c r="K17" s="198"/>
      <c r="L17" s="202"/>
      <c r="M17" s="198"/>
      <c r="N17" s="202"/>
      <c r="O17" s="198"/>
      <c r="P17" s="202"/>
    </row>
    <row r="18" spans="1:16">
      <c r="A18" s="235" t="s">
        <v>456</v>
      </c>
      <c r="B18" s="202"/>
      <c r="C18" s="198"/>
      <c r="D18" s="202"/>
      <c r="E18" s="198"/>
      <c r="F18" s="202"/>
      <c r="G18" s="198"/>
      <c r="H18" s="202"/>
      <c r="I18" s="198"/>
      <c r="J18" s="202"/>
      <c r="K18" s="198"/>
      <c r="L18" s="202"/>
      <c r="M18" s="198"/>
      <c r="N18" s="202"/>
      <c r="O18" s="198"/>
      <c r="P18" s="202"/>
    </row>
    <row r="19" spans="1:16">
      <c r="A19" s="235" t="s">
        <v>458</v>
      </c>
      <c r="B19" s="202"/>
      <c r="C19" s="198"/>
      <c r="D19" s="202"/>
      <c r="E19" s="198"/>
      <c r="F19" s="202"/>
      <c r="G19" s="198"/>
      <c r="H19" s="202"/>
      <c r="I19" s="198"/>
      <c r="J19" s="202"/>
      <c r="K19" s="198"/>
      <c r="L19" s="202"/>
      <c r="M19" s="198"/>
      <c r="N19" s="202"/>
      <c r="O19" s="198"/>
      <c r="P19" s="202"/>
    </row>
    <row r="20" spans="1:16">
      <c r="A20" s="235" t="s">
        <v>459</v>
      </c>
      <c r="B20" s="202"/>
      <c r="C20" s="198"/>
      <c r="D20" s="202"/>
      <c r="E20" s="198"/>
      <c r="F20" s="202"/>
      <c r="G20" s="198"/>
      <c r="H20" s="202"/>
      <c r="I20" s="198"/>
      <c r="J20" s="202"/>
      <c r="K20" s="198"/>
      <c r="L20" s="202"/>
      <c r="M20" s="198"/>
      <c r="N20" s="202"/>
      <c r="O20" s="198"/>
      <c r="P20" s="202"/>
    </row>
    <row r="21" spans="1:16">
      <c r="A21" s="235" t="s">
        <v>460</v>
      </c>
      <c r="B21" s="202"/>
      <c r="C21" s="198"/>
      <c r="D21" s="202"/>
      <c r="E21" s="198"/>
      <c r="F21" s="202"/>
      <c r="G21" s="198"/>
      <c r="H21" s="202"/>
      <c r="I21" s="198"/>
      <c r="J21" s="202"/>
      <c r="K21" s="198"/>
      <c r="L21" s="202"/>
      <c r="M21" s="198"/>
      <c r="N21" s="202"/>
      <c r="O21" s="198"/>
      <c r="P21" s="202"/>
    </row>
    <row r="22" spans="1:16">
      <c r="A22" s="82" t="s">
        <v>464</v>
      </c>
      <c r="B22" s="202">
        <v>801111.64132000005</v>
      </c>
      <c r="C22" s="198">
        <v>795259.38873000001</v>
      </c>
      <c r="D22" s="202">
        <v>5852.2525900000001</v>
      </c>
      <c r="E22" s="198">
        <v>103.03621000000001</v>
      </c>
      <c r="F22" s="202">
        <v>0</v>
      </c>
      <c r="G22" s="198">
        <v>103.03621000000001</v>
      </c>
      <c r="H22" s="202">
        <v>22.393879999999999</v>
      </c>
      <c r="I22" s="198">
        <v>17.852060000000002</v>
      </c>
      <c r="J22" s="202">
        <v>4.5418199999999995</v>
      </c>
      <c r="K22" s="198">
        <v>0</v>
      </c>
      <c r="L22" s="202">
        <v>0</v>
      </c>
      <c r="M22" s="198">
        <v>0</v>
      </c>
      <c r="N22" s="236"/>
      <c r="O22" s="198">
        <v>131453.62301000001</v>
      </c>
      <c r="P22" s="202">
        <v>102.68588000000001</v>
      </c>
    </row>
    <row r="23" spans="1:16">
      <c r="A23" s="235" t="s">
        <v>455</v>
      </c>
      <c r="B23" s="202"/>
      <c r="C23" s="198"/>
      <c r="D23" s="202"/>
      <c r="E23" s="198"/>
      <c r="F23" s="202"/>
      <c r="G23" s="198"/>
      <c r="H23" s="202"/>
      <c r="I23" s="198"/>
      <c r="J23" s="202"/>
      <c r="K23" s="198"/>
      <c r="L23" s="202"/>
      <c r="M23" s="198"/>
      <c r="N23" s="236"/>
      <c r="O23" s="198"/>
      <c r="P23" s="202"/>
    </row>
    <row r="24" spans="1:16">
      <c r="A24" s="235" t="s">
        <v>456</v>
      </c>
      <c r="B24" s="202"/>
      <c r="C24" s="198"/>
      <c r="D24" s="202"/>
      <c r="E24" s="198"/>
      <c r="F24" s="202"/>
      <c r="G24" s="198"/>
      <c r="H24" s="202"/>
      <c r="I24" s="198"/>
      <c r="J24" s="202"/>
      <c r="K24" s="198"/>
      <c r="L24" s="202"/>
      <c r="M24" s="198"/>
      <c r="N24" s="236"/>
      <c r="O24" s="198"/>
      <c r="P24" s="202"/>
    </row>
    <row r="25" spans="1:16">
      <c r="A25" s="235" t="s">
        <v>458</v>
      </c>
      <c r="B25" s="202"/>
      <c r="C25" s="198"/>
      <c r="D25" s="202"/>
      <c r="E25" s="198"/>
      <c r="F25" s="202"/>
      <c r="G25" s="198"/>
      <c r="H25" s="202"/>
      <c r="I25" s="198"/>
      <c r="J25" s="202"/>
      <c r="K25" s="198"/>
      <c r="L25" s="202"/>
      <c r="M25" s="198"/>
      <c r="N25" s="236"/>
      <c r="O25" s="198"/>
      <c r="P25" s="202"/>
    </row>
    <row r="26" spans="1:16">
      <c r="A26" s="235" t="s">
        <v>459</v>
      </c>
      <c r="B26" s="202"/>
      <c r="C26" s="198"/>
      <c r="D26" s="202"/>
      <c r="E26" s="198"/>
      <c r="F26" s="202"/>
      <c r="G26" s="198"/>
      <c r="H26" s="202"/>
      <c r="I26" s="198"/>
      <c r="J26" s="202"/>
      <c r="K26" s="198"/>
      <c r="L26" s="202"/>
      <c r="M26" s="198"/>
      <c r="N26" s="236"/>
      <c r="O26" s="198"/>
      <c r="P26" s="202"/>
    </row>
    <row r="27" spans="1:16">
      <c r="A27" s="235" t="s">
        <v>460</v>
      </c>
      <c r="B27" s="202"/>
      <c r="C27" s="198"/>
      <c r="D27" s="202"/>
      <c r="E27" s="198"/>
      <c r="F27" s="202"/>
      <c r="G27" s="198"/>
      <c r="H27" s="202"/>
      <c r="I27" s="198"/>
      <c r="J27" s="202"/>
      <c r="K27" s="198"/>
      <c r="L27" s="202"/>
      <c r="M27" s="198"/>
      <c r="N27" s="236"/>
      <c r="O27" s="198"/>
      <c r="P27" s="202"/>
    </row>
    <row r="28" spans="1:16">
      <c r="A28" s="235" t="s">
        <v>462</v>
      </c>
      <c r="B28" s="202">
        <v>801111.64132000005</v>
      </c>
      <c r="C28" s="198">
        <v>795259.38873000001</v>
      </c>
      <c r="D28" s="202">
        <v>5852.2525900000001</v>
      </c>
      <c r="E28" s="198">
        <v>103.03621000000001</v>
      </c>
      <c r="F28" s="202"/>
      <c r="G28" s="198">
        <v>103.03621000000001</v>
      </c>
      <c r="H28" s="202">
        <v>22.393879999999999</v>
      </c>
      <c r="I28" s="198">
        <v>17.852060000000002</v>
      </c>
      <c r="J28" s="202">
        <v>4.5418199999999995</v>
      </c>
      <c r="K28" s="198"/>
      <c r="L28" s="202"/>
      <c r="M28" s="198"/>
      <c r="N28" s="236"/>
      <c r="O28" s="198">
        <v>131453.62301000001</v>
      </c>
      <c r="P28" s="202">
        <v>102.68588000000001</v>
      </c>
    </row>
    <row r="29" spans="1:16">
      <c r="A29" s="92" t="s">
        <v>65</v>
      </c>
      <c r="B29" s="213">
        <v>14446942.400899999</v>
      </c>
      <c r="C29" s="212">
        <v>13436593.209730001</v>
      </c>
      <c r="D29" s="213">
        <v>1009882.6959</v>
      </c>
      <c r="E29" s="212">
        <v>78013.941469999991</v>
      </c>
      <c r="F29" s="213">
        <v>0</v>
      </c>
      <c r="G29" s="212">
        <v>78013.941470000005</v>
      </c>
      <c r="H29" s="213">
        <v>-13951.769951099999</v>
      </c>
      <c r="I29" s="212">
        <v>-4101.0907311000001</v>
      </c>
      <c r="J29" s="213">
        <v>-9850.4405100000004</v>
      </c>
      <c r="K29" s="212">
        <v>-7684.2875300000005</v>
      </c>
      <c r="L29" s="213">
        <v>0</v>
      </c>
      <c r="M29" s="212">
        <v>-7635.7846500000005</v>
      </c>
      <c r="N29" s="213">
        <v>0</v>
      </c>
      <c r="O29" s="212">
        <v>12181782.15865</v>
      </c>
      <c r="P29" s="213">
        <v>70329.303610000003</v>
      </c>
    </row>
  </sheetData>
  <sheetProtection algorithmName="SHA-512" hashValue="+8eEBpFzj/Zjv/uCATZzkIaLvH9gYhAdzFVQFpXbwogolk9k57vowRIp/YG3quLlXZg4ZYYBLI2m/i6S9EhuPg==" saltValue="DZy3Jp3imIhQWyj4dwCq3g==" spinCount="100000" sheet="1" objects="1" scenarios="1"/>
  <mergeCells count="10">
    <mergeCell ref="B4:G4"/>
    <mergeCell ref="H4:M4"/>
    <mergeCell ref="O4:P4"/>
    <mergeCell ref="N4:N5"/>
    <mergeCell ref="K5:M5"/>
    <mergeCell ref="H5:J5"/>
    <mergeCell ref="B5:D5"/>
    <mergeCell ref="E5:G5"/>
    <mergeCell ref="O5:O6"/>
    <mergeCell ref="P5:P6"/>
  </mergeCells>
  <hyperlinks>
    <hyperlink ref="P1" location="'Table of contents'!A1" display="Table of contents" xr:uid="{8FE8EBDF-3643-4B97-952C-E56FF3669845}"/>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93949-49F6-418D-AB94-E894683891A6}">
  <sheetPr codeName="Blad17">
    <tabColor theme="8"/>
  </sheetPr>
  <dimension ref="A1:G8"/>
  <sheetViews>
    <sheetView showGridLines="0" workbookViewId="0"/>
  </sheetViews>
  <sheetFormatPr defaultRowHeight="14.4"/>
  <cols>
    <col min="1" max="1" width="21.88671875" customWidth="1"/>
    <col min="2" max="7" width="12.5546875" customWidth="1"/>
  </cols>
  <sheetData>
    <row r="1" spans="1:7">
      <c r="G1" s="329" t="s">
        <v>0</v>
      </c>
    </row>
    <row r="2" spans="1:7">
      <c r="A2" s="298" t="s">
        <v>465</v>
      </c>
      <c r="B2" s="215"/>
      <c r="C2" s="215"/>
      <c r="D2" s="215"/>
      <c r="E2" s="215"/>
      <c r="F2" s="215"/>
      <c r="G2" s="215"/>
    </row>
    <row r="3" spans="1:7">
      <c r="A3" s="96" t="s">
        <v>169</v>
      </c>
      <c r="B3" s="113"/>
      <c r="C3" s="113"/>
      <c r="D3" s="113"/>
      <c r="E3" s="113"/>
      <c r="F3" s="113"/>
      <c r="G3" s="113"/>
    </row>
    <row r="4" spans="1:7">
      <c r="A4" s="113"/>
      <c r="B4" s="366" t="s">
        <v>466</v>
      </c>
      <c r="C4" s="366"/>
      <c r="D4" s="366"/>
      <c r="E4" s="366"/>
      <c r="F4" s="366"/>
      <c r="G4" s="366"/>
    </row>
    <row r="5" spans="1:7" ht="28.2">
      <c r="A5" s="113"/>
      <c r="B5" s="238" t="s">
        <v>467</v>
      </c>
      <c r="C5" s="237" t="s">
        <v>468</v>
      </c>
      <c r="D5" s="238" t="s">
        <v>469</v>
      </c>
      <c r="E5" s="237" t="s">
        <v>470</v>
      </c>
      <c r="F5" s="238" t="s">
        <v>471</v>
      </c>
      <c r="G5" s="237" t="s">
        <v>65</v>
      </c>
    </row>
    <row r="6" spans="1:7">
      <c r="A6" s="82" t="s">
        <v>454</v>
      </c>
      <c r="B6" s="202">
        <v>1290021.2702155788</v>
      </c>
      <c r="C6" s="198">
        <v>575287.12294753292</v>
      </c>
      <c r="D6" s="202">
        <v>2471638.2819783795</v>
      </c>
      <c r="E6" s="198">
        <v>9112602.72878851</v>
      </c>
      <c r="F6" s="202">
        <v>252556.67001859521</v>
      </c>
      <c r="G6" s="198">
        <v>13702106.073948596</v>
      </c>
    </row>
    <row r="7" spans="1:7">
      <c r="A7" s="82" t="s">
        <v>463</v>
      </c>
      <c r="B7" s="202"/>
      <c r="C7" s="198"/>
      <c r="D7" s="202"/>
      <c r="E7" s="198"/>
      <c r="F7" s="202"/>
      <c r="G7" s="198">
        <v>0</v>
      </c>
    </row>
    <row r="8" spans="1:7">
      <c r="A8" s="147" t="s">
        <v>65</v>
      </c>
      <c r="B8" s="239">
        <v>1290021.2702155788</v>
      </c>
      <c r="C8" s="240">
        <v>575287.12294753292</v>
      </c>
      <c r="D8" s="239">
        <v>2471638.2819783795</v>
      </c>
      <c r="E8" s="240">
        <v>9112602.72878851</v>
      </c>
      <c r="F8" s="239">
        <v>252556.67001859521</v>
      </c>
      <c r="G8" s="240">
        <v>13702106.073948596</v>
      </c>
    </row>
  </sheetData>
  <sheetProtection algorithmName="SHA-512" hashValue="M/ZHF0J7zu4rYJxG/IpTdIYH/nm1E7L7oyo2BAxgdw1OOCTs2qYTd8uOhKycAJIRUroY98tBdtp+Mtb8sr4syA==" saltValue="71iLMeZ7y75Opy+Qsm0HrA==" spinCount="100000" sheet="1" objects="1" scenarios="1"/>
  <mergeCells count="1">
    <mergeCell ref="B4:G4"/>
  </mergeCells>
  <hyperlinks>
    <hyperlink ref="G1" location="'Table of contents'!A1" display="Table of contents" xr:uid="{C66BE4D1-8973-4F4B-BFB0-DAF5C5836DC7}"/>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739E61-BA2E-4742-AB65-1ECDAC838174}">
  <sheetPr codeName="Blad18">
    <tabColor theme="8"/>
  </sheetPr>
  <dimension ref="A1:J17"/>
  <sheetViews>
    <sheetView showGridLines="0" workbookViewId="0"/>
  </sheetViews>
  <sheetFormatPr defaultRowHeight="14.4"/>
  <cols>
    <col min="1" max="1" width="38.6640625" customWidth="1"/>
    <col min="2" max="9" width="12.88671875" customWidth="1"/>
  </cols>
  <sheetData>
    <row r="1" spans="1:10">
      <c r="I1" s="328" t="s">
        <v>0</v>
      </c>
    </row>
    <row r="2" spans="1:10">
      <c r="A2" s="25" t="s">
        <v>472</v>
      </c>
      <c r="B2" s="2"/>
      <c r="C2" s="2"/>
      <c r="D2" s="2"/>
      <c r="E2" s="2"/>
      <c r="F2" s="2"/>
      <c r="G2" s="2"/>
      <c r="H2" s="2"/>
      <c r="I2" s="2"/>
    </row>
    <row r="3" spans="1:10">
      <c r="A3" s="241" t="s">
        <v>192</v>
      </c>
      <c r="B3" s="214"/>
      <c r="C3" s="214"/>
      <c r="D3" s="214"/>
      <c r="E3" s="214"/>
      <c r="F3" s="214"/>
      <c r="G3" s="214"/>
      <c r="H3" s="113"/>
      <c r="I3" s="242"/>
    </row>
    <row r="4" spans="1:10" ht="15.6">
      <c r="A4" s="243"/>
      <c r="B4" s="367" t="s">
        <v>473</v>
      </c>
      <c r="C4" s="368"/>
      <c r="D4" s="368"/>
      <c r="E4" s="369"/>
      <c r="F4" s="370" t="s">
        <v>441</v>
      </c>
      <c r="G4" s="371"/>
      <c r="H4" s="372" t="s">
        <v>474</v>
      </c>
      <c r="I4" s="372"/>
      <c r="J4" s="244"/>
    </row>
    <row r="5" spans="1:10" ht="16.8">
      <c r="A5" s="243"/>
      <c r="B5" s="245" t="s">
        <v>475</v>
      </c>
      <c r="C5" s="246" t="s">
        <v>476</v>
      </c>
      <c r="D5" s="247"/>
      <c r="E5" s="248"/>
      <c r="F5" s="249" t="s">
        <v>477</v>
      </c>
      <c r="G5" s="246" t="s">
        <v>478</v>
      </c>
      <c r="H5" s="250"/>
      <c r="I5" s="364" t="s">
        <v>479</v>
      </c>
    </row>
    <row r="6" spans="1:10" ht="47.4" customHeight="1">
      <c r="A6" s="251"/>
      <c r="B6" s="252"/>
      <c r="C6" s="211"/>
      <c r="D6" s="253" t="s">
        <v>480</v>
      </c>
      <c r="E6" s="253" t="s">
        <v>481</v>
      </c>
      <c r="F6" s="254"/>
      <c r="G6" s="255"/>
      <c r="H6" s="211"/>
      <c r="I6" s="365"/>
    </row>
    <row r="7" spans="1:10" s="259" customFormat="1">
      <c r="A7" s="256" t="s">
        <v>453</v>
      </c>
      <c r="B7" s="257"/>
      <c r="C7" s="258"/>
      <c r="D7" s="257"/>
      <c r="E7" s="258"/>
      <c r="F7" s="257"/>
      <c r="G7" s="258"/>
      <c r="H7" s="257"/>
      <c r="I7" s="294"/>
    </row>
    <row r="8" spans="1:10" s="259" customFormat="1">
      <c r="A8" s="92" t="s">
        <v>454</v>
      </c>
      <c r="B8" s="42">
        <f>B17</f>
        <v>45436.237450000001</v>
      </c>
      <c r="C8" s="43">
        <f t="shared" ref="C8:I8" si="0">C17</f>
        <v>30296.575840000001</v>
      </c>
      <c r="D8" s="42">
        <f t="shared" si="0"/>
        <v>30297.310130000002</v>
      </c>
      <c r="E8" s="43">
        <f t="shared" si="0"/>
        <v>30297.310130000002</v>
      </c>
      <c r="F8" s="42">
        <f t="shared" si="0"/>
        <v>-104.53711</v>
      </c>
      <c r="G8" s="43">
        <f t="shared" si="0"/>
        <v>-267.53780999999998</v>
      </c>
      <c r="H8" s="42">
        <f t="shared" si="0"/>
        <v>74972.639270000014</v>
      </c>
      <c r="I8" s="295">
        <f t="shared" si="0"/>
        <v>29814.867920000001</v>
      </c>
    </row>
    <row r="9" spans="1:10">
      <c r="A9" s="82" t="s">
        <v>455</v>
      </c>
      <c r="B9" s="40"/>
      <c r="C9" s="39"/>
      <c r="D9" s="40"/>
      <c r="E9" s="39"/>
      <c r="F9" s="40"/>
      <c r="G9" s="39"/>
      <c r="H9" s="40"/>
      <c r="I9" s="296"/>
    </row>
    <row r="10" spans="1:10">
      <c r="A10" s="82" t="s">
        <v>456</v>
      </c>
      <c r="B10" s="40"/>
      <c r="C10" s="39"/>
      <c r="D10" s="40"/>
      <c r="E10" s="39"/>
      <c r="F10" s="40"/>
      <c r="G10" s="39"/>
      <c r="H10" s="40"/>
      <c r="I10" s="296"/>
    </row>
    <row r="11" spans="1:10">
      <c r="A11" s="82" t="s">
        <v>458</v>
      </c>
      <c r="B11" s="260"/>
      <c r="C11" s="261"/>
      <c r="D11" s="260"/>
      <c r="E11" s="261"/>
      <c r="F11" s="260"/>
      <c r="G11" s="261"/>
      <c r="H11" s="260"/>
      <c r="I11" s="297"/>
    </row>
    <row r="12" spans="1:10">
      <c r="A12" s="82" t="s">
        <v>459</v>
      </c>
      <c r="B12" s="40"/>
      <c r="C12" s="39"/>
      <c r="D12" s="40"/>
      <c r="E12" s="39"/>
      <c r="F12" s="40"/>
      <c r="G12" s="39"/>
      <c r="H12" s="40"/>
      <c r="I12" s="296"/>
    </row>
    <row r="13" spans="1:10">
      <c r="A13" s="82" t="s">
        <v>460</v>
      </c>
      <c r="B13" s="40">
        <v>0</v>
      </c>
      <c r="C13" s="39">
        <v>1069.97361</v>
      </c>
      <c r="D13" s="40">
        <v>1069.97361</v>
      </c>
      <c r="E13" s="39">
        <v>1069.97361</v>
      </c>
      <c r="F13" s="40">
        <v>0</v>
      </c>
      <c r="G13" s="39">
        <v>0</v>
      </c>
      <c r="H13" s="40">
        <v>1069.97361</v>
      </c>
      <c r="I13" s="296">
        <v>1069.97361</v>
      </c>
    </row>
    <row r="14" spans="1:10">
      <c r="A14" s="82" t="s">
        <v>462</v>
      </c>
      <c r="B14" s="40">
        <v>45436.237450000001</v>
      </c>
      <c r="C14" s="39">
        <v>29226.60223</v>
      </c>
      <c r="D14" s="40">
        <v>29227.336520000001</v>
      </c>
      <c r="E14" s="39">
        <v>29227.336520000001</v>
      </c>
      <c r="F14" s="40">
        <v>-104.53711</v>
      </c>
      <c r="G14" s="39">
        <v>-267.53780999999998</v>
      </c>
      <c r="H14" s="40">
        <v>73902.665660000013</v>
      </c>
      <c r="I14" s="296">
        <v>28744.89431</v>
      </c>
    </row>
    <row r="15" spans="1:10" s="259" customFormat="1">
      <c r="A15" s="92" t="s">
        <v>482</v>
      </c>
      <c r="B15" s="257"/>
      <c r="C15" s="258"/>
      <c r="D15" s="257"/>
      <c r="E15" s="258"/>
      <c r="F15" s="257"/>
      <c r="G15" s="258"/>
      <c r="H15" s="257"/>
      <c r="I15" s="294"/>
    </row>
    <row r="16" spans="1:10" s="259" customFormat="1">
      <c r="A16" s="92" t="s">
        <v>483</v>
      </c>
      <c r="B16" s="42"/>
      <c r="C16" s="43"/>
      <c r="D16" s="42"/>
      <c r="E16" s="43"/>
      <c r="F16" s="42"/>
      <c r="G16" s="43"/>
      <c r="H16" s="42"/>
      <c r="I16" s="295"/>
    </row>
    <row r="17" spans="1:9" s="259" customFormat="1">
      <c r="A17" s="92" t="s">
        <v>65</v>
      </c>
      <c r="B17" s="42">
        <v>45436.237450000001</v>
      </c>
      <c r="C17" s="43">
        <v>30296.575840000001</v>
      </c>
      <c r="D17" s="42">
        <v>30297.310130000002</v>
      </c>
      <c r="E17" s="43">
        <v>30297.310130000002</v>
      </c>
      <c r="F17" s="42">
        <v>-104.53711</v>
      </c>
      <c r="G17" s="43">
        <v>-267.53780999999998</v>
      </c>
      <c r="H17" s="42">
        <v>74972.639270000014</v>
      </c>
      <c r="I17" s="295">
        <v>29814.867920000001</v>
      </c>
    </row>
  </sheetData>
  <sheetProtection algorithmName="SHA-512" hashValue="9jb2aD4JVnE15BMTaK8IUExkEzwcZqf41tQUEwkxzXkvW9QvOnldJOytT67KNuYz1DILpwd0Xu1po/kqUOWSlQ==" saltValue="wPC3obhNC7kU/0UJynyFSA==" spinCount="100000" sheet="1" objects="1" scenarios="1"/>
  <mergeCells count="4">
    <mergeCell ref="B4:E4"/>
    <mergeCell ref="F4:G4"/>
    <mergeCell ref="H4:I4"/>
    <mergeCell ref="I5:I6"/>
  </mergeCells>
  <hyperlinks>
    <hyperlink ref="I1" location="'Table of contents'!A1" display="Table of contents" xr:uid="{AC052CA0-B593-4D25-9AA7-348929F6616E}"/>
  </hyperlinks>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D60764-71A1-47AA-B819-3BBEF7EC9179}">
  <sheetPr codeName="Blad19">
    <tabColor theme="8"/>
  </sheetPr>
  <dimension ref="A1:M29"/>
  <sheetViews>
    <sheetView showGridLines="0" zoomScaleNormal="100" workbookViewId="0"/>
  </sheetViews>
  <sheetFormatPr defaultRowHeight="14.4"/>
  <cols>
    <col min="1" max="1" width="44.88671875" customWidth="1"/>
    <col min="2" max="13" width="15.6640625" customWidth="1"/>
  </cols>
  <sheetData>
    <row r="1" spans="1:13">
      <c r="M1" s="328" t="s">
        <v>0</v>
      </c>
    </row>
    <row r="2" spans="1:13">
      <c r="A2" s="25" t="s">
        <v>484</v>
      </c>
      <c r="B2" s="2"/>
      <c r="C2" s="2"/>
      <c r="D2" s="2"/>
      <c r="E2" s="2"/>
      <c r="F2" s="2"/>
      <c r="G2" s="2"/>
      <c r="H2" s="2"/>
      <c r="I2" s="2"/>
      <c r="J2" s="2"/>
      <c r="K2" s="2"/>
      <c r="L2" s="2"/>
      <c r="M2" s="2"/>
    </row>
    <row r="3" spans="1:13">
      <c r="A3" s="262" t="s">
        <v>192</v>
      </c>
      <c r="B3" s="215"/>
      <c r="C3" s="215"/>
      <c r="D3" s="215"/>
      <c r="E3" s="215"/>
      <c r="F3" s="215"/>
      <c r="G3" s="215"/>
      <c r="H3" s="215"/>
      <c r="I3" s="215"/>
      <c r="J3" s="215"/>
      <c r="K3" s="215"/>
      <c r="L3" s="215"/>
      <c r="M3" s="215"/>
    </row>
    <row r="4" spans="1:13" s="2" customFormat="1">
      <c r="A4" s="249"/>
      <c r="B4" s="373" t="s">
        <v>440</v>
      </c>
      <c r="C4" s="373"/>
      <c r="D4" s="373"/>
      <c r="E4" s="373"/>
      <c r="F4" s="373"/>
      <c r="G4" s="373"/>
      <c r="H4" s="373"/>
      <c r="I4" s="373"/>
      <c r="J4" s="373"/>
      <c r="K4" s="373"/>
      <c r="L4" s="373"/>
      <c r="M4" s="373"/>
    </row>
    <row r="5" spans="1:13">
      <c r="A5" s="263"/>
      <c r="B5" s="264" t="s">
        <v>444</v>
      </c>
      <c r="C5" s="264"/>
      <c r="D5" s="265"/>
      <c r="E5" s="264" t="s">
        <v>445</v>
      </c>
      <c r="F5" s="247"/>
      <c r="G5" s="247"/>
      <c r="H5" s="247"/>
      <c r="I5" s="247"/>
      <c r="J5" s="247"/>
      <c r="K5" s="247"/>
      <c r="L5" s="247"/>
      <c r="M5" s="248"/>
    </row>
    <row r="6" spans="1:13" ht="33.6">
      <c r="A6" s="254"/>
      <c r="B6" s="266"/>
      <c r="C6" s="267" t="s">
        <v>485</v>
      </c>
      <c r="D6" s="267" t="s">
        <v>486</v>
      </c>
      <c r="E6" s="266"/>
      <c r="F6" s="267" t="s">
        <v>487</v>
      </c>
      <c r="G6" s="267" t="s">
        <v>488</v>
      </c>
      <c r="H6" s="267" t="s">
        <v>489</v>
      </c>
      <c r="I6" s="267" t="s">
        <v>490</v>
      </c>
      <c r="J6" s="267" t="s">
        <v>491</v>
      </c>
      <c r="K6" s="267" t="s">
        <v>492</v>
      </c>
      <c r="L6" s="267" t="s">
        <v>493</v>
      </c>
      <c r="M6" s="267" t="s">
        <v>480</v>
      </c>
    </row>
    <row r="7" spans="1:13">
      <c r="A7" s="268" t="s">
        <v>453</v>
      </c>
      <c r="B7" s="260">
        <v>982833.62288000004</v>
      </c>
      <c r="C7" s="261">
        <v>982833.62288000004</v>
      </c>
      <c r="D7" s="260"/>
      <c r="E7" s="261"/>
      <c r="F7" s="260"/>
      <c r="G7" s="261"/>
      <c r="H7" s="260"/>
      <c r="I7" s="261"/>
      <c r="J7" s="260"/>
      <c r="K7" s="261"/>
      <c r="L7" s="260"/>
      <c r="M7" s="261"/>
    </row>
    <row r="8" spans="1:13">
      <c r="A8" s="92" t="s">
        <v>454</v>
      </c>
      <c r="B8" s="42">
        <v>12662997.136699999</v>
      </c>
      <c r="C8" s="43">
        <v>12641209.48212</v>
      </c>
      <c r="D8" s="42">
        <v>21787.654579999999</v>
      </c>
      <c r="E8" s="43">
        <v>77910.905259999985</v>
      </c>
      <c r="F8" s="42">
        <v>51723.034610000002</v>
      </c>
      <c r="G8" s="43">
        <v>14571.005450000001</v>
      </c>
      <c r="H8" s="42">
        <v>5380.6309800000008</v>
      </c>
      <c r="I8" s="43">
        <v>2680.5850499999997</v>
      </c>
      <c r="J8" s="42">
        <v>2196.01838</v>
      </c>
      <c r="K8" s="43">
        <v>179.93422000000001</v>
      </c>
      <c r="L8" s="42"/>
      <c r="M8" s="43">
        <v>77910.905259999985</v>
      </c>
    </row>
    <row r="9" spans="1:13">
      <c r="A9" s="82" t="s">
        <v>455</v>
      </c>
      <c r="B9" s="260">
        <v>1000</v>
      </c>
      <c r="C9" s="261">
        <v>1000</v>
      </c>
      <c r="D9" s="260"/>
      <c r="E9" s="261"/>
      <c r="F9" s="260"/>
      <c r="G9" s="261"/>
      <c r="H9" s="260"/>
      <c r="I9" s="261"/>
      <c r="J9" s="260"/>
      <c r="K9" s="261"/>
      <c r="L9" s="260"/>
      <c r="M9" s="261"/>
    </row>
    <row r="10" spans="1:13">
      <c r="A10" s="82" t="s">
        <v>456</v>
      </c>
      <c r="B10" s="40">
        <v>606.02243999999996</v>
      </c>
      <c r="C10" s="39">
        <v>606.02243999999996</v>
      </c>
      <c r="D10" s="40"/>
      <c r="E10" s="39"/>
      <c r="F10" s="40"/>
      <c r="G10" s="39"/>
      <c r="H10" s="40"/>
      <c r="I10" s="39"/>
      <c r="J10" s="40"/>
      <c r="K10" s="39"/>
      <c r="L10" s="40"/>
      <c r="M10" s="39"/>
    </row>
    <row r="11" spans="1:13">
      <c r="A11" s="82" t="s">
        <v>458</v>
      </c>
      <c r="B11" s="260">
        <v>285156.33379</v>
      </c>
      <c r="C11" s="261">
        <v>285156.33379</v>
      </c>
      <c r="D11" s="260"/>
      <c r="E11" s="261"/>
      <c r="F11" s="260"/>
      <c r="G11" s="261"/>
      <c r="H11" s="260"/>
      <c r="I11" s="261"/>
      <c r="J11" s="260"/>
      <c r="K11" s="261"/>
      <c r="L11" s="260"/>
      <c r="M11" s="261"/>
    </row>
    <row r="12" spans="1:13">
      <c r="A12" s="82" t="s">
        <v>459</v>
      </c>
      <c r="B12" s="40">
        <v>160490.32362000001</v>
      </c>
      <c r="C12" s="39">
        <v>160490.32362000001</v>
      </c>
      <c r="D12" s="40"/>
      <c r="E12" s="39"/>
      <c r="F12" s="40"/>
      <c r="G12" s="39"/>
      <c r="H12" s="40"/>
      <c r="I12" s="39"/>
      <c r="J12" s="40"/>
      <c r="K12" s="39"/>
      <c r="L12" s="40"/>
      <c r="M12" s="39"/>
    </row>
    <row r="13" spans="1:13">
      <c r="A13" s="82" t="s">
        <v>460</v>
      </c>
      <c r="B13" s="260">
        <v>17642.914679999998</v>
      </c>
      <c r="C13" s="261">
        <v>17642.914679999998</v>
      </c>
      <c r="D13" s="260"/>
      <c r="E13" s="261">
        <v>5775.2506700000004</v>
      </c>
      <c r="F13" s="260">
        <v>1069.97361</v>
      </c>
      <c r="G13" s="261">
        <v>4705.2770599999994</v>
      </c>
      <c r="H13" s="260"/>
      <c r="I13" s="261"/>
      <c r="J13" s="260"/>
      <c r="K13" s="261"/>
      <c r="L13" s="260"/>
      <c r="M13" s="261">
        <v>5775.2506700000004</v>
      </c>
    </row>
    <row r="14" spans="1:13">
      <c r="A14" s="82" t="s">
        <v>494</v>
      </c>
      <c r="B14" s="40">
        <v>17642.914679999998</v>
      </c>
      <c r="C14" s="39">
        <v>17642.914679999998</v>
      </c>
      <c r="D14" s="40"/>
      <c r="E14" s="39">
        <v>5775.2506700000004</v>
      </c>
      <c r="F14" s="40">
        <v>1069.97361</v>
      </c>
      <c r="G14" s="39">
        <v>4705.2770599999994</v>
      </c>
      <c r="H14" s="40"/>
      <c r="I14" s="39"/>
      <c r="J14" s="40"/>
      <c r="K14" s="39"/>
      <c r="L14" s="40"/>
      <c r="M14" s="39">
        <v>5775.2506700000004</v>
      </c>
    </row>
    <row r="15" spans="1:13">
      <c r="A15" s="82" t="s">
        <v>462</v>
      </c>
      <c r="B15" s="260">
        <v>12198101.542169999</v>
      </c>
      <c r="C15" s="261">
        <v>12176313.88759</v>
      </c>
      <c r="D15" s="260">
        <v>21787.654579999999</v>
      </c>
      <c r="E15" s="261">
        <v>72135.654589999991</v>
      </c>
      <c r="F15" s="260">
        <v>50653.061000000002</v>
      </c>
      <c r="G15" s="261">
        <v>9865.7283900000002</v>
      </c>
      <c r="H15" s="260">
        <v>5380.6309800000008</v>
      </c>
      <c r="I15" s="261">
        <v>2680.5850499999997</v>
      </c>
      <c r="J15" s="260">
        <v>2196.01838</v>
      </c>
      <c r="K15" s="261">
        <v>179.93422000000001</v>
      </c>
      <c r="L15" s="260">
        <v>1179.6965700000001</v>
      </c>
      <c r="M15" s="261">
        <v>72135.654589999991</v>
      </c>
    </row>
    <row r="16" spans="1:13">
      <c r="A16" s="82" t="s">
        <v>463</v>
      </c>
      <c r="B16" s="40"/>
      <c r="C16" s="39"/>
      <c r="D16" s="40"/>
      <c r="E16" s="39"/>
      <c r="F16" s="40"/>
      <c r="G16" s="39"/>
      <c r="H16" s="40"/>
      <c r="I16" s="39"/>
      <c r="J16" s="40"/>
      <c r="K16" s="39"/>
      <c r="L16" s="40"/>
      <c r="M16" s="39"/>
    </row>
    <row r="17" spans="1:13">
      <c r="A17" s="82" t="s">
        <v>455</v>
      </c>
      <c r="B17" s="260"/>
      <c r="C17" s="261"/>
      <c r="D17" s="260"/>
      <c r="E17" s="261"/>
      <c r="F17" s="260"/>
      <c r="G17" s="261"/>
      <c r="H17" s="260"/>
      <c r="I17" s="261"/>
      <c r="J17" s="260"/>
      <c r="K17" s="261"/>
      <c r="L17" s="260"/>
      <c r="M17" s="261"/>
    </row>
    <row r="18" spans="1:13">
      <c r="A18" s="82" t="s">
        <v>456</v>
      </c>
      <c r="B18" s="40"/>
      <c r="C18" s="39"/>
      <c r="D18" s="40"/>
      <c r="E18" s="39"/>
      <c r="F18" s="40"/>
      <c r="G18" s="39"/>
      <c r="H18" s="40"/>
      <c r="I18" s="39"/>
      <c r="J18" s="40"/>
      <c r="K18" s="39"/>
      <c r="L18" s="40"/>
      <c r="M18" s="39"/>
    </row>
    <row r="19" spans="1:13">
      <c r="A19" s="82" t="s">
        <v>458</v>
      </c>
      <c r="B19" s="260"/>
      <c r="C19" s="261"/>
      <c r="D19" s="260"/>
      <c r="E19" s="261"/>
      <c r="F19" s="260"/>
      <c r="G19" s="261"/>
      <c r="H19" s="260"/>
      <c r="I19" s="261"/>
      <c r="J19" s="260"/>
      <c r="K19" s="261"/>
      <c r="L19" s="260"/>
      <c r="M19" s="261"/>
    </row>
    <row r="20" spans="1:13">
      <c r="A20" s="82" t="s">
        <v>459</v>
      </c>
      <c r="B20" s="40"/>
      <c r="C20" s="39"/>
      <c r="D20" s="40"/>
      <c r="E20" s="39"/>
      <c r="F20" s="40"/>
      <c r="G20" s="39"/>
      <c r="H20" s="40"/>
      <c r="I20" s="39"/>
      <c r="J20" s="40"/>
      <c r="K20" s="39"/>
      <c r="L20" s="40"/>
      <c r="M20" s="39"/>
    </row>
    <row r="21" spans="1:13">
      <c r="A21" s="82" t="s">
        <v>460</v>
      </c>
      <c r="B21" s="260"/>
      <c r="C21" s="261"/>
      <c r="D21" s="260"/>
      <c r="E21" s="261"/>
      <c r="F21" s="260"/>
      <c r="G21" s="261"/>
      <c r="H21" s="260"/>
      <c r="I21" s="261"/>
      <c r="J21" s="260"/>
      <c r="K21" s="261"/>
      <c r="L21" s="260"/>
      <c r="M21" s="261"/>
    </row>
    <row r="22" spans="1:13">
      <c r="A22" s="92" t="s">
        <v>464</v>
      </c>
      <c r="B22" s="42">
        <v>801111.64132000005</v>
      </c>
      <c r="C22" s="269"/>
      <c r="D22" s="269"/>
      <c r="E22" s="43">
        <v>103.03621000000001</v>
      </c>
      <c r="F22" s="269"/>
      <c r="G22" s="269"/>
      <c r="H22" s="269"/>
      <c r="I22" s="269"/>
      <c r="J22" s="269"/>
      <c r="K22" s="269"/>
      <c r="L22" s="269"/>
      <c r="M22" s="43">
        <v>103.03621000000001</v>
      </c>
    </row>
    <row r="23" spans="1:13">
      <c r="A23" s="82" t="s">
        <v>455</v>
      </c>
      <c r="B23" s="260"/>
      <c r="C23" s="270"/>
      <c r="D23" s="270"/>
      <c r="E23" s="261"/>
      <c r="F23" s="270"/>
      <c r="G23" s="270"/>
      <c r="H23" s="270"/>
      <c r="I23" s="270"/>
      <c r="J23" s="270"/>
      <c r="K23" s="270"/>
      <c r="L23" s="270"/>
      <c r="M23" s="261"/>
    </row>
    <row r="24" spans="1:13">
      <c r="A24" s="82" t="s">
        <v>456</v>
      </c>
      <c r="B24" s="40"/>
      <c r="C24" s="271"/>
      <c r="D24" s="271"/>
      <c r="E24" s="39"/>
      <c r="F24" s="271"/>
      <c r="G24" s="271"/>
      <c r="H24" s="271"/>
      <c r="I24" s="271"/>
      <c r="J24" s="271"/>
      <c r="K24" s="271"/>
      <c r="L24" s="271"/>
      <c r="M24" s="39"/>
    </row>
    <row r="25" spans="1:13">
      <c r="A25" s="82" t="s">
        <v>458</v>
      </c>
      <c r="B25" s="260"/>
      <c r="C25" s="270"/>
      <c r="D25" s="270"/>
      <c r="E25" s="261"/>
      <c r="F25" s="270"/>
      <c r="G25" s="270"/>
      <c r="H25" s="270"/>
      <c r="I25" s="270"/>
      <c r="J25" s="270"/>
      <c r="K25" s="270"/>
      <c r="L25" s="270"/>
      <c r="M25" s="261"/>
    </row>
    <row r="26" spans="1:13">
      <c r="A26" s="82" t="s">
        <v>459</v>
      </c>
      <c r="B26" s="40"/>
      <c r="C26" s="271"/>
      <c r="D26" s="271"/>
      <c r="E26" s="39"/>
      <c r="F26" s="271"/>
      <c r="G26" s="271"/>
      <c r="H26" s="271"/>
      <c r="I26" s="271"/>
      <c r="J26" s="271"/>
      <c r="K26" s="271"/>
      <c r="L26" s="271"/>
      <c r="M26" s="39"/>
    </row>
    <row r="27" spans="1:13">
      <c r="A27" s="82" t="s">
        <v>460</v>
      </c>
      <c r="B27" s="260"/>
      <c r="C27" s="270"/>
      <c r="D27" s="270"/>
      <c r="E27" s="261"/>
      <c r="F27" s="270"/>
      <c r="G27" s="270"/>
      <c r="H27" s="270"/>
      <c r="I27" s="270"/>
      <c r="J27" s="270"/>
      <c r="K27" s="270"/>
      <c r="L27" s="270"/>
      <c r="M27" s="261"/>
    </row>
    <row r="28" spans="1:13">
      <c r="A28" s="82" t="s">
        <v>462</v>
      </c>
      <c r="B28" s="40">
        <v>801111.64132000005</v>
      </c>
      <c r="C28" s="271"/>
      <c r="D28" s="271"/>
      <c r="E28" s="39">
        <v>103.03621000000001</v>
      </c>
      <c r="F28" s="271"/>
      <c r="G28" s="271"/>
      <c r="H28" s="271"/>
      <c r="I28" s="271"/>
      <c r="J28" s="271"/>
      <c r="K28" s="271"/>
      <c r="L28" s="271"/>
      <c r="M28" s="39">
        <v>103.03621000000001</v>
      </c>
    </row>
    <row r="29" spans="1:13" s="259" customFormat="1">
      <c r="A29" s="92" t="s">
        <v>65</v>
      </c>
      <c r="B29" s="257">
        <v>14446942.400899999</v>
      </c>
      <c r="C29" s="258">
        <v>13624043.105</v>
      </c>
      <c r="D29" s="257">
        <v>21787.654579999999</v>
      </c>
      <c r="E29" s="258">
        <v>78013.941469999991</v>
      </c>
      <c r="F29" s="257">
        <v>51723.034610000002</v>
      </c>
      <c r="G29" s="258">
        <v>14571.005450000001</v>
      </c>
      <c r="H29" s="257">
        <v>5380.6309800000008</v>
      </c>
      <c r="I29" s="258">
        <v>2680.5850499999997</v>
      </c>
      <c r="J29" s="257">
        <v>2196.01838</v>
      </c>
      <c r="K29" s="258">
        <v>179.93422000000001</v>
      </c>
      <c r="L29" s="257">
        <v>0</v>
      </c>
      <c r="M29" s="258">
        <v>78013.941469999991</v>
      </c>
    </row>
  </sheetData>
  <sheetProtection algorithmName="SHA-512" hashValue="QGmgDxDCw5DDPjqHqn+TuXkSdNXZ1kJlHDVviap0eW5KYmX37Rqa3KT+QJo2RQbhHoP+k2XqsFS0EJ+FOuP3Kg==" saltValue="OL/PfNFuXie7qrhCWf2DtQ==" spinCount="100000" sheet="1" objects="1" scenarios="1"/>
  <mergeCells count="1">
    <mergeCell ref="B4:M4"/>
  </mergeCells>
  <hyperlinks>
    <hyperlink ref="M1" location="'Table of contents'!A1" display="Table of contents" xr:uid="{72FCA0C0-F711-47CE-952C-0221C8960787}"/>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35C3D-D7DD-4C6D-93C7-580214773327}">
  <sheetPr codeName="Blad2">
    <tabColor theme="0" tint="-0.249977111117893"/>
  </sheetPr>
  <dimension ref="A1:B112"/>
  <sheetViews>
    <sheetView showGridLines="0" zoomScale="85" zoomScaleNormal="85" workbookViewId="0">
      <pane ySplit="3" topLeftCell="A4" activePane="bottomLeft" state="frozen"/>
      <selection pane="bottomLeft" activeCell="A3" sqref="A3"/>
    </sheetView>
  </sheetViews>
  <sheetFormatPr defaultRowHeight="14.4"/>
  <cols>
    <col min="1" max="1" width="148" bestFit="1" customWidth="1"/>
    <col min="2" max="2" width="15.44140625" customWidth="1"/>
  </cols>
  <sheetData>
    <row r="1" spans="1:2" ht="24.6">
      <c r="A1" s="336" t="s">
        <v>745</v>
      </c>
    </row>
    <row r="3" spans="1:2">
      <c r="A3" s="25" t="s">
        <v>0</v>
      </c>
    </row>
    <row r="5" spans="1:2">
      <c r="A5" s="1" t="s">
        <v>770</v>
      </c>
      <c r="B5" s="326"/>
    </row>
    <row r="7" spans="1:2">
      <c r="A7" s="1" t="s">
        <v>755</v>
      </c>
      <c r="B7" s="326" t="s">
        <v>746</v>
      </c>
    </row>
    <row r="8" spans="1:2">
      <c r="A8" s="24" t="s">
        <v>791</v>
      </c>
      <c r="B8">
        <v>1</v>
      </c>
    </row>
    <row r="9" spans="1:2">
      <c r="A9" s="24" t="s">
        <v>1</v>
      </c>
      <c r="B9">
        <v>2</v>
      </c>
    </row>
    <row r="10" spans="1:2">
      <c r="A10" t="s">
        <v>748</v>
      </c>
      <c r="B10" s="327" t="s">
        <v>764</v>
      </c>
    </row>
    <row r="11" spans="1:2">
      <c r="A11" t="s">
        <v>749</v>
      </c>
      <c r="B11" s="327" t="s">
        <v>764</v>
      </c>
    </row>
    <row r="13" spans="1:2">
      <c r="A13" s="1" t="s">
        <v>2</v>
      </c>
      <c r="B13" s="1"/>
    </row>
    <row r="14" spans="1:2">
      <c r="A14" s="24" t="s">
        <v>3</v>
      </c>
      <c r="B14">
        <v>3</v>
      </c>
    </row>
    <row r="15" spans="1:2">
      <c r="A15" s="24" t="s">
        <v>772</v>
      </c>
      <c r="B15">
        <v>4</v>
      </c>
    </row>
    <row r="16" spans="1:2">
      <c r="A16" s="24" t="s">
        <v>773</v>
      </c>
      <c r="B16">
        <v>5</v>
      </c>
    </row>
    <row r="17" spans="1:2">
      <c r="A17" s="24" t="s">
        <v>769</v>
      </c>
      <c r="B17">
        <v>6</v>
      </c>
    </row>
    <row r="19" spans="1:2">
      <c r="A19" s="1" t="s">
        <v>4</v>
      </c>
      <c r="B19" s="1"/>
    </row>
    <row r="20" spans="1:2">
      <c r="A20" s="24" t="s">
        <v>5</v>
      </c>
      <c r="B20">
        <v>7</v>
      </c>
    </row>
    <row r="21" spans="1:2">
      <c r="A21" s="24" t="s">
        <v>774</v>
      </c>
      <c r="B21">
        <v>8</v>
      </c>
    </row>
    <row r="23" spans="1:2">
      <c r="A23" s="1" t="s">
        <v>6</v>
      </c>
      <c r="B23" s="1"/>
    </row>
    <row r="24" spans="1:2">
      <c r="A24" t="s">
        <v>792</v>
      </c>
      <c r="B24" s="327" t="s">
        <v>764</v>
      </c>
    </row>
    <row r="25" spans="1:2">
      <c r="A25" t="s">
        <v>7</v>
      </c>
      <c r="B25" s="327" t="s">
        <v>764</v>
      </c>
    </row>
    <row r="27" spans="1:2">
      <c r="A27" s="1" t="s">
        <v>8</v>
      </c>
      <c r="B27" s="1"/>
    </row>
    <row r="28" spans="1:2">
      <c r="A28" s="24" t="s">
        <v>793</v>
      </c>
      <c r="B28">
        <v>9</v>
      </c>
    </row>
    <row r="29" spans="1:2">
      <c r="A29" s="24" t="s">
        <v>9</v>
      </c>
      <c r="B29">
        <v>10</v>
      </c>
    </row>
    <row r="30" spans="1:2">
      <c r="A30" s="24" t="s">
        <v>794</v>
      </c>
      <c r="B30">
        <v>11</v>
      </c>
    </row>
    <row r="32" spans="1:2">
      <c r="A32" s="1" t="s">
        <v>10</v>
      </c>
      <c r="B32" s="1"/>
    </row>
    <row r="33" spans="1:2">
      <c r="A33" s="24" t="s">
        <v>11</v>
      </c>
      <c r="B33">
        <v>12</v>
      </c>
    </row>
    <row r="34" spans="1:2">
      <c r="A34" s="24" t="s">
        <v>12</v>
      </c>
      <c r="B34">
        <v>13</v>
      </c>
    </row>
    <row r="36" spans="1:2">
      <c r="A36" s="1" t="s">
        <v>13</v>
      </c>
      <c r="B36" s="1"/>
    </row>
    <row r="37" spans="1:2">
      <c r="A37" s="24" t="s">
        <v>795</v>
      </c>
      <c r="B37">
        <v>14</v>
      </c>
    </row>
    <row r="38" spans="1:2">
      <c r="A38" s="24" t="s">
        <v>796</v>
      </c>
      <c r="B38">
        <v>15</v>
      </c>
    </row>
    <row r="39" spans="1:2">
      <c r="A39" t="s">
        <v>776</v>
      </c>
      <c r="B39" s="327" t="s">
        <v>764</v>
      </c>
    </row>
    <row r="40" spans="1:2">
      <c r="A40" t="s">
        <v>777</v>
      </c>
      <c r="B40" s="327" t="s">
        <v>764</v>
      </c>
    </row>
    <row r="41" spans="1:2">
      <c r="A41" s="24" t="s">
        <v>778</v>
      </c>
      <c r="B41">
        <v>16</v>
      </c>
    </row>
    <row r="42" spans="1:2">
      <c r="A42" t="s">
        <v>779</v>
      </c>
      <c r="B42" s="327" t="s">
        <v>764</v>
      </c>
    </row>
    <row r="43" spans="1:2">
      <c r="A43" s="24" t="s">
        <v>797</v>
      </c>
      <c r="B43">
        <v>17</v>
      </c>
    </row>
    <row r="44" spans="1:2">
      <c r="A44" t="s">
        <v>781</v>
      </c>
      <c r="B44" s="327" t="s">
        <v>764</v>
      </c>
    </row>
    <row r="45" spans="1:2">
      <c r="A45" s="24" t="s">
        <v>780</v>
      </c>
      <c r="B45">
        <v>18</v>
      </c>
    </row>
    <row r="47" spans="1:2">
      <c r="A47" s="1" t="s">
        <v>14</v>
      </c>
      <c r="B47" s="1"/>
    </row>
    <row r="48" spans="1:2">
      <c r="A48" s="24" t="s">
        <v>15</v>
      </c>
      <c r="B48">
        <v>19</v>
      </c>
    </row>
    <row r="50" spans="1:2">
      <c r="A50" s="1" t="s">
        <v>16</v>
      </c>
      <c r="B50" s="1"/>
    </row>
    <row r="51" spans="1:2">
      <c r="A51" s="24" t="s">
        <v>782</v>
      </c>
      <c r="B51">
        <v>20</v>
      </c>
    </row>
    <row r="52" spans="1:2">
      <c r="A52" s="24" t="s">
        <v>17</v>
      </c>
      <c r="B52">
        <v>21</v>
      </c>
    </row>
    <row r="54" spans="1:2">
      <c r="A54" s="1" t="s">
        <v>751</v>
      </c>
      <c r="B54" s="1"/>
    </row>
    <row r="55" spans="1:2">
      <c r="A55" t="s">
        <v>798</v>
      </c>
      <c r="B55" s="327" t="s">
        <v>764</v>
      </c>
    </row>
    <row r="56" spans="1:2">
      <c r="A56" t="s">
        <v>750</v>
      </c>
      <c r="B56" s="327" t="s">
        <v>764</v>
      </c>
    </row>
    <row r="57" spans="1:2">
      <c r="A57" t="s">
        <v>756</v>
      </c>
      <c r="B57" s="327" t="s">
        <v>764</v>
      </c>
    </row>
    <row r="58" spans="1:2">
      <c r="A58" t="s">
        <v>783</v>
      </c>
      <c r="B58" s="327" t="s">
        <v>764</v>
      </c>
    </row>
    <row r="59" spans="1:2">
      <c r="A59" t="s">
        <v>784</v>
      </c>
      <c r="B59" s="327" t="s">
        <v>764</v>
      </c>
    </row>
    <row r="60" spans="1:2">
      <c r="A60" t="s">
        <v>785</v>
      </c>
      <c r="B60" s="327" t="s">
        <v>764</v>
      </c>
    </row>
    <row r="61" spans="1:2">
      <c r="A61" t="s">
        <v>799</v>
      </c>
      <c r="B61" s="327" t="s">
        <v>764</v>
      </c>
    </row>
    <row r="63" spans="1:2">
      <c r="A63" s="1" t="s">
        <v>752</v>
      </c>
      <c r="B63" s="1"/>
    </row>
    <row r="64" spans="1:2">
      <c r="A64" t="s">
        <v>765</v>
      </c>
      <c r="B64" s="327" t="s">
        <v>764</v>
      </c>
    </row>
    <row r="66" spans="1:2">
      <c r="A66" s="1" t="s">
        <v>18</v>
      </c>
      <c r="B66" s="1"/>
    </row>
    <row r="67" spans="1:2">
      <c r="A67" s="24" t="s">
        <v>786</v>
      </c>
      <c r="B67">
        <v>22</v>
      </c>
    </row>
    <row r="68" spans="1:2">
      <c r="A68" s="24" t="s">
        <v>19</v>
      </c>
      <c r="B68">
        <v>23</v>
      </c>
    </row>
    <row r="69" spans="1:2">
      <c r="A69" s="24" t="s">
        <v>787</v>
      </c>
      <c r="B69">
        <v>24</v>
      </c>
    </row>
    <row r="70" spans="1:2">
      <c r="A70" t="s">
        <v>766</v>
      </c>
      <c r="B70" s="327" t="s">
        <v>764</v>
      </c>
    </row>
    <row r="71" spans="1:2">
      <c r="A71" s="24" t="s">
        <v>788</v>
      </c>
      <c r="B71">
        <v>25</v>
      </c>
    </row>
    <row r="72" spans="1:2">
      <c r="A72" t="s">
        <v>800</v>
      </c>
      <c r="B72" s="327" t="s">
        <v>764</v>
      </c>
    </row>
    <row r="73" spans="1:2">
      <c r="A73" t="s">
        <v>801</v>
      </c>
      <c r="B73" s="327" t="s">
        <v>764</v>
      </c>
    </row>
    <row r="74" spans="1:2">
      <c r="A74" s="24" t="s">
        <v>775</v>
      </c>
      <c r="B74">
        <v>26</v>
      </c>
    </row>
    <row r="76" spans="1:2">
      <c r="A76" s="1" t="s">
        <v>20</v>
      </c>
      <c r="B76" s="1"/>
    </row>
    <row r="77" spans="1:2">
      <c r="A77" t="s">
        <v>802</v>
      </c>
      <c r="B77" s="327" t="s">
        <v>764</v>
      </c>
    </row>
    <row r="78" spans="1:2">
      <c r="A78" t="s">
        <v>803</v>
      </c>
      <c r="B78" s="327" t="s">
        <v>764</v>
      </c>
    </row>
    <row r="79" spans="1:2">
      <c r="A79" t="s">
        <v>804</v>
      </c>
      <c r="B79" s="327" t="s">
        <v>764</v>
      </c>
    </row>
    <row r="80" spans="1:2">
      <c r="A80" t="s">
        <v>805</v>
      </c>
      <c r="B80" s="327" t="s">
        <v>764</v>
      </c>
    </row>
    <row r="81" spans="1:2">
      <c r="A81" t="s">
        <v>806</v>
      </c>
      <c r="B81" s="327" t="s">
        <v>764</v>
      </c>
    </row>
    <row r="83" spans="1:2">
      <c r="A83" s="1" t="s">
        <v>21</v>
      </c>
      <c r="B83" s="1"/>
    </row>
    <row r="84" spans="1:2">
      <c r="A84" t="s">
        <v>22</v>
      </c>
      <c r="B84" s="327" t="s">
        <v>764</v>
      </c>
    </row>
    <row r="85" spans="1:2">
      <c r="A85" t="s">
        <v>753</v>
      </c>
      <c r="B85" s="327" t="s">
        <v>764</v>
      </c>
    </row>
    <row r="86" spans="1:2">
      <c r="A86" t="s">
        <v>789</v>
      </c>
      <c r="B86" s="327" t="s">
        <v>764</v>
      </c>
    </row>
    <row r="87" spans="1:2">
      <c r="A87" t="s">
        <v>754</v>
      </c>
      <c r="B87" s="327" t="s">
        <v>764</v>
      </c>
    </row>
    <row r="88" spans="1:2">
      <c r="A88" t="s">
        <v>757</v>
      </c>
      <c r="B88" s="327" t="s">
        <v>764</v>
      </c>
    </row>
    <row r="89" spans="1:2">
      <c r="B89" s="327"/>
    </row>
    <row r="90" spans="1:2">
      <c r="A90" s="1" t="s">
        <v>23</v>
      </c>
      <c r="B90" s="1"/>
    </row>
    <row r="91" spans="1:2">
      <c r="A91" s="24" t="s">
        <v>790</v>
      </c>
      <c r="B91">
        <v>27</v>
      </c>
    </row>
    <row r="92" spans="1:2">
      <c r="A92" s="24" t="s">
        <v>24</v>
      </c>
      <c r="B92">
        <v>28</v>
      </c>
    </row>
    <row r="94" spans="1:2">
      <c r="A94" s="1" t="s">
        <v>25</v>
      </c>
      <c r="B94" s="1"/>
    </row>
    <row r="95" spans="1:2">
      <c r="A95" s="24" t="s">
        <v>26</v>
      </c>
      <c r="B95">
        <v>29</v>
      </c>
    </row>
    <row r="96" spans="1:2">
      <c r="A96" t="s">
        <v>27</v>
      </c>
      <c r="B96" s="327" t="s">
        <v>764</v>
      </c>
    </row>
    <row r="97" spans="1:2">
      <c r="A97" s="24" t="s">
        <v>28</v>
      </c>
      <c r="B97">
        <v>30</v>
      </c>
    </row>
    <row r="98" spans="1:2">
      <c r="A98" t="s">
        <v>767</v>
      </c>
      <c r="B98" s="327" t="s">
        <v>764</v>
      </c>
    </row>
    <row r="99" spans="1:2">
      <c r="A99" s="24" t="s">
        <v>29</v>
      </c>
      <c r="B99">
        <v>31</v>
      </c>
    </row>
    <row r="100" spans="1:2">
      <c r="A100" t="s">
        <v>30</v>
      </c>
    </row>
    <row r="101" spans="1:2">
      <c r="A101" s="1" t="s">
        <v>31</v>
      </c>
      <c r="B101" s="1"/>
    </row>
    <row r="102" spans="1:2">
      <c r="A102" s="24" t="s">
        <v>768</v>
      </c>
      <c r="B102">
        <v>32</v>
      </c>
    </row>
    <row r="103" spans="1:2">
      <c r="A103" s="24" t="s">
        <v>32</v>
      </c>
      <c r="B103">
        <v>33</v>
      </c>
    </row>
    <row r="104" spans="1:2">
      <c r="A104" s="24" t="s">
        <v>807</v>
      </c>
      <c r="B104">
        <v>34</v>
      </c>
    </row>
    <row r="106" spans="1:2">
      <c r="A106" s="1" t="s">
        <v>33</v>
      </c>
      <c r="B106" s="1"/>
    </row>
    <row r="107" spans="1:2">
      <c r="A107" s="24" t="s">
        <v>747</v>
      </c>
      <c r="B107">
        <v>35</v>
      </c>
    </row>
    <row r="109" spans="1:2">
      <c r="A109" s="1" t="s">
        <v>760</v>
      </c>
      <c r="B109" s="1"/>
    </row>
    <row r="110" spans="1:2">
      <c r="A110" t="s">
        <v>761</v>
      </c>
      <c r="B110" s="327" t="s">
        <v>764</v>
      </c>
    </row>
    <row r="111" spans="1:2">
      <c r="A111" t="s">
        <v>762</v>
      </c>
      <c r="B111" s="327" t="s">
        <v>764</v>
      </c>
    </row>
    <row r="112" spans="1:2">
      <c r="A112" t="s">
        <v>763</v>
      </c>
      <c r="B112" s="327" t="s">
        <v>764</v>
      </c>
    </row>
  </sheetData>
  <sheetProtection algorithmName="SHA-512" hashValue="B4Y8uRrL6+4xErwEtP1hCT9grkOQvP9dJPXSyFftdaWFp35ItKS+/I+28ZK6Ks6AY+GC1dcKXDqoFZtezBJH6A==" saltValue="lnNJ5iqSur4nqeBk3AV/rA==" spinCount="100000" sheet="1" objects="1" scenarios="1"/>
  <hyperlinks>
    <hyperlink ref="A9" location="'2'!A1" display="EU KM1 - Key metrics template" xr:uid="{B6613C40-8886-4F6B-BEB5-FAD5C0F2500D}"/>
    <hyperlink ref="A8" location="'1'!A1" display="EU OV1 – Overview of risk weighted exposure amounts" xr:uid="{AE73BB44-FFE3-4D50-B98F-611C0209964D}"/>
    <hyperlink ref="A14" location="'3'!A1" display="EU LI1 - Differences between accounting and regulatory scopes of consolidation and mapping of financial statement categories with regulatory risk categories " xr:uid="{2C30A3B3-E465-425F-BBC6-701CC0DC6E05}"/>
    <hyperlink ref="A15" location="'4'!A1" display="EU LI2 - Main sources of differences between regulatory exposure amounts and carrying values in financial statements " xr:uid="{D67F86AB-1C9A-499C-BBA1-E9A897129C8E}"/>
    <hyperlink ref="A16" location="'5'!A1" display="EU LI3 - Outline of the differences in the scopes of consolidation (entity by entity) " xr:uid="{83E2704E-FA3E-454A-B6CD-3A212C2BB168}"/>
    <hyperlink ref="A17" location="'6'!A1" display="EU PV1: Prudent valuation adjustments (PVA)" xr:uid="{3F6BA106-054A-480B-AF7B-FCF60F2FBFC5}"/>
    <hyperlink ref="A20" location="'7'!A1" display="EU CC1 - Composition of regulatory own funds" xr:uid="{2A1038B5-3793-41E2-8A4E-70A360FDA44F}"/>
    <hyperlink ref="A21" location="'8'!A1" display="EU CC2 - reconciliation of regulatory own funds to balance sheet in the audited financial statements" xr:uid="{A1469288-7D77-4533-9B1F-CA8850EA1DE0}"/>
    <hyperlink ref="A28" location="'9'!A1" display="EU LR1 - LRSum: Summary reconciliation of accounting assets and leverage ratio exposures" xr:uid="{CD9779F6-07F0-423F-8ACA-71A8014DC5EA}"/>
    <hyperlink ref="A29" location="'10'!A1" display="EU LR2 - LRCom: Leverage ratio common disclosure" xr:uid="{6F067156-3622-4975-8344-92800E934CDF}"/>
    <hyperlink ref="A30" location="'11'!A1" display="EU LR3 - LRSpl: Split-up of on balance sheet exposures (excluding derivatives, SFTs and exempted exposures)" xr:uid="{B9012F46-43A0-4CDE-8DE5-2750AE644A7B}"/>
    <hyperlink ref="A33" location="'12'!A1" display="EU LIQ1 - Quantitative information of LCR" xr:uid="{7BE92EB6-2623-4D6B-8DCB-416CCED39BC3}"/>
    <hyperlink ref="A102" location="'32'!A1" display="EU AE1 - Encumbered and unencumbered assets" xr:uid="{01C723CB-9F83-49F8-9A99-7BE0A6B23E3A}"/>
    <hyperlink ref="A103" location="'33'!A1" display="EU AE2 - Collateral received and own debt securities issued" xr:uid="{A37BDFFD-C842-45E7-BBD3-EA8C2BEB8501}"/>
    <hyperlink ref="A104" location="'34'!A1" display="EU AE3 - Sources of encumbrance" xr:uid="{83312384-1E1C-4E3E-A7FC-5B08AFC4410C}"/>
    <hyperlink ref="A107" location="'35'!A1" display="Template EU IRRBB1 - Interest rate risks of non-trading book activities" xr:uid="{521CA360-49DB-4E10-94E9-DFD0ECC08947}"/>
    <hyperlink ref="A91" location="'27'!A1" display="EU OR1 - Operational risk own funds requirements and risk-weighted exposure amounts" xr:uid="{B5E52674-91B1-4AFF-AD09-A8701006043A}"/>
    <hyperlink ref="A92" location="'28'!A1" display="Business indicator for operational risk" xr:uid="{AF5767A0-C83B-447C-A92C-6627C1C29F4D}"/>
    <hyperlink ref="A48" location="'19'!A1" display="EU CR3 –  CRM techniques overview:  Disclosure of the use of credit risk mitigation techniques" xr:uid="{44E6BFA5-DABD-459C-ADA1-595819880FD3}"/>
    <hyperlink ref="A51" location="'20'!A1" display="EU CR4 – standardised approach – Credit risk exposure and CRM effects" xr:uid="{66BD625A-4C70-4023-A4A9-DA10CAE5C2C2}"/>
    <hyperlink ref="A52" location="'21'!A1" display="EU CR5 – standardised approach" xr:uid="{D249B178-D348-4FCB-BC7C-DD8E785FE39A}"/>
    <hyperlink ref="A37" location="'14'!A1" display="EU CR1: Performing and non-performing exposures and related provisions" xr:uid="{49CCF180-D077-4636-BDD7-B7585F58D887}"/>
    <hyperlink ref="A38" location="'15'!A1" display="EU CR1-A: Maturity of exposures" xr:uid="{D98CE6D8-BE86-4629-B99E-D405ECABB9F0}"/>
    <hyperlink ref="A41" location="'16'!A1" display="EU CQ1: Credit quality of forborne exposures" xr:uid="{7A32C27F-6F73-4EDB-A6C8-A0FEF8930729}"/>
    <hyperlink ref="A43" location="'17'!A1" display="EU CQ3: Credit quality of performing and non-performing exposures by past due days" xr:uid="{7B2794BF-9487-45C0-82A9-A7CA056E7386}"/>
    <hyperlink ref="A45" location="'18'!A1" display="EU CQ5: Credit quality of loans and advances by industry" xr:uid="{959E59D6-9983-4596-B2A7-954BCC6AF4EA}"/>
    <hyperlink ref="A67" location="'22'!A1" display="EU CCR1 – Analysis of CCR exposure by approach" xr:uid="{BA843B3D-4BF1-4086-8360-93EFE9523A7B}"/>
    <hyperlink ref="A68" location="'23'!A1" display="EU CCR2 – Transactions subject to own funds requirements for CVA risk" xr:uid="{0D1B264E-355B-4AB6-9528-28AFDA3BE268}"/>
    <hyperlink ref="A69" location="'24'!A1" display="EU CCR3 – Standardised approach – CCR exposures by regulatory exposure class and risk weights" xr:uid="{52650938-A258-46EA-A721-DC58A2E943AD}"/>
    <hyperlink ref="A71" location="'25'!A1" display="EU CCR5 – Composition of collateral for CCR exposures" xr:uid="{ECA2C4C0-D2A2-4993-9F33-C86CD97D8E6E}"/>
    <hyperlink ref="A74" location="'26'!A1" display="EU CCR8 – Exposures to CCPs" xr:uid="{79B55A4B-1509-478F-8C7B-A6C0005B36AC}"/>
    <hyperlink ref="A95" location="'29'!A1" display="EU REM1 - Remuneration awarded for the financial year " xr:uid="{E6AF14DE-FE29-4A16-AA82-77650B54E41D}"/>
    <hyperlink ref="A97" location="'30'!A1" display="EU REM3 - Deferred remuneration " xr:uid="{3A0DDDF7-6515-4F73-B591-A5CEE5BBE9FA}"/>
    <hyperlink ref="A99" location="'31'!A1" display="EU REM5 - Information on remuneration of staff whose professional activities have a material impact on institutions’ risk profile (identified staff)" xr:uid="{42FC1D2B-A600-48A5-940A-A154B504E178}"/>
    <hyperlink ref="A59" location="'21'!A1" display="EU CR5 – standardised approach" xr:uid="{EBDCEA99-1E54-4BA2-BD0D-36D48456C655}"/>
    <hyperlink ref="A34" location="'13'!A1" display="EU LIQ2 - Net Stable Funding Ratio " xr:uid="{C06D63C3-D46A-4C3F-9688-BCFA2A35E397}"/>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A70A6-4349-41EB-95D8-B414A8029EFF}">
  <sheetPr codeName="Blad20">
    <tabColor theme="8"/>
  </sheetPr>
  <dimension ref="A1:G30"/>
  <sheetViews>
    <sheetView showGridLines="0" workbookViewId="0"/>
  </sheetViews>
  <sheetFormatPr defaultRowHeight="14.4"/>
  <cols>
    <col min="1" max="1" width="45.5546875" customWidth="1"/>
    <col min="2" max="7" width="12.5546875" customWidth="1"/>
  </cols>
  <sheetData>
    <row r="1" spans="1:7">
      <c r="G1" s="328" t="s">
        <v>0</v>
      </c>
    </row>
    <row r="2" spans="1:7">
      <c r="A2" s="25" t="s">
        <v>495</v>
      </c>
      <c r="B2" s="2"/>
      <c r="C2" s="2"/>
      <c r="D2" s="25"/>
      <c r="E2" s="2"/>
      <c r="F2" s="2"/>
      <c r="G2" s="25"/>
    </row>
    <row r="3" spans="1:7">
      <c r="A3" s="262" t="s">
        <v>192</v>
      </c>
      <c r="B3" s="262"/>
      <c r="C3" s="262"/>
      <c r="D3" s="262"/>
      <c r="E3" s="262"/>
      <c r="F3" s="262"/>
      <c r="G3" s="272"/>
    </row>
    <row r="4" spans="1:7" ht="17.399999999999999">
      <c r="A4" s="273"/>
      <c r="B4" s="374" t="s">
        <v>496</v>
      </c>
      <c r="C4" s="375"/>
      <c r="D4" s="375"/>
      <c r="E4" s="375"/>
      <c r="F4" s="376" t="s">
        <v>497</v>
      </c>
      <c r="G4" s="376" t="s">
        <v>498</v>
      </c>
    </row>
    <row r="5" spans="1:7" ht="14.4" customHeight="1">
      <c r="A5" s="274"/>
      <c r="B5" s="275"/>
      <c r="C5" s="348" t="s">
        <v>499</v>
      </c>
      <c r="D5" s="379"/>
      <c r="E5" s="360" t="s">
        <v>500</v>
      </c>
      <c r="F5" s="377"/>
      <c r="G5" s="377"/>
    </row>
    <row r="6" spans="1:7" ht="14.4" customHeight="1">
      <c r="A6" s="274"/>
      <c r="B6" s="276"/>
      <c r="C6" s="382"/>
      <c r="D6" s="384" t="s">
        <v>480</v>
      </c>
      <c r="E6" s="380"/>
      <c r="F6" s="377"/>
      <c r="G6" s="377"/>
    </row>
    <row r="7" spans="1:7" ht="14.4" customHeight="1">
      <c r="A7" s="274"/>
      <c r="B7" s="277"/>
      <c r="C7" s="383"/>
      <c r="D7" s="385"/>
      <c r="E7" s="381"/>
      <c r="F7" s="378"/>
      <c r="G7" s="378"/>
    </row>
    <row r="8" spans="1:7" ht="14.4" customHeight="1">
      <c r="A8" s="82" t="s">
        <v>501</v>
      </c>
      <c r="B8" s="260"/>
      <c r="C8" s="261"/>
      <c r="D8" s="260"/>
      <c r="E8" s="261"/>
      <c r="F8" s="260"/>
      <c r="G8" s="261"/>
    </row>
    <row r="9" spans="1:7" ht="15" customHeight="1">
      <c r="A9" s="82" t="s">
        <v>502</v>
      </c>
      <c r="B9" s="40"/>
      <c r="C9" s="39"/>
      <c r="D9" s="40"/>
      <c r="E9" s="39"/>
      <c r="F9" s="40"/>
      <c r="G9" s="39"/>
    </row>
    <row r="10" spans="1:7">
      <c r="A10" s="82" t="s">
        <v>503</v>
      </c>
      <c r="B10" s="40"/>
      <c r="C10" s="39"/>
      <c r="D10" s="40"/>
      <c r="E10" s="39"/>
      <c r="F10" s="40"/>
      <c r="G10" s="39"/>
    </row>
    <row r="11" spans="1:7">
      <c r="A11" s="82" t="s">
        <v>504</v>
      </c>
      <c r="B11" s="40"/>
      <c r="C11" s="39"/>
      <c r="D11" s="40"/>
      <c r="E11" s="39"/>
      <c r="F11" s="40"/>
      <c r="G11" s="39"/>
    </row>
    <row r="12" spans="1:7">
      <c r="A12" s="82" t="s">
        <v>505</v>
      </c>
      <c r="B12" s="40"/>
      <c r="C12" s="39"/>
      <c r="D12" s="40"/>
      <c r="E12" s="39"/>
      <c r="F12" s="40"/>
      <c r="G12" s="39"/>
    </row>
    <row r="13" spans="1:7">
      <c r="A13" s="82" t="s">
        <v>506</v>
      </c>
      <c r="B13" s="40"/>
      <c r="C13" s="39"/>
      <c r="D13" s="40"/>
      <c r="E13" s="39"/>
      <c r="F13" s="40"/>
      <c r="G13" s="39"/>
    </row>
    <row r="14" spans="1:7">
      <c r="A14" s="82" t="s">
        <v>507</v>
      </c>
      <c r="B14" s="40"/>
      <c r="C14" s="39"/>
      <c r="D14" s="40"/>
      <c r="E14" s="39"/>
      <c r="F14" s="40"/>
      <c r="G14" s="39"/>
    </row>
    <row r="15" spans="1:7">
      <c r="A15" s="82" t="s">
        <v>508</v>
      </c>
      <c r="B15" s="40"/>
      <c r="C15" s="39"/>
      <c r="D15" s="40"/>
      <c r="E15" s="39"/>
      <c r="F15" s="40"/>
      <c r="G15" s="39"/>
    </row>
    <row r="16" spans="1:7">
      <c r="A16" s="82" t="s">
        <v>509</v>
      </c>
      <c r="B16" s="40"/>
      <c r="C16" s="39"/>
      <c r="D16" s="40"/>
      <c r="E16" s="39"/>
      <c r="F16" s="40"/>
      <c r="G16" s="39"/>
    </row>
    <row r="17" spans="1:7">
      <c r="A17" s="82" t="s">
        <v>510</v>
      </c>
      <c r="B17" s="40"/>
      <c r="C17" s="39"/>
      <c r="D17" s="40"/>
      <c r="E17" s="39"/>
      <c r="F17" s="40"/>
      <c r="G17" s="39"/>
    </row>
    <row r="18" spans="1:7">
      <c r="A18" s="82" t="s">
        <v>511</v>
      </c>
      <c r="B18" s="40"/>
      <c r="C18" s="39"/>
      <c r="D18" s="40"/>
      <c r="E18" s="39"/>
      <c r="F18" s="40"/>
      <c r="G18" s="39"/>
    </row>
    <row r="19" spans="1:7">
      <c r="A19" s="82" t="s">
        <v>512</v>
      </c>
      <c r="B19" s="40">
        <v>18994.994320000002</v>
      </c>
      <c r="C19" s="39"/>
      <c r="D19" s="40"/>
      <c r="E19" s="39">
        <v>18994.994320000002</v>
      </c>
      <c r="F19" s="40">
        <v>-1676.3843899999999</v>
      </c>
      <c r="G19" s="39"/>
    </row>
    <row r="20" spans="1:7">
      <c r="A20" s="82" t="s">
        <v>513</v>
      </c>
      <c r="B20" s="40">
        <v>3922.7287099999999</v>
      </c>
      <c r="C20" s="39"/>
      <c r="D20" s="40"/>
      <c r="E20" s="39">
        <v>3922.7287099999999</v>
      </c>
      <c r="F20" s="40">
        <v>-43.043779999999998</v>
      </c>
      <c r="G20" s="39"/>
    </row>
    <row r="21" spans="1:7">
      <c r="A21" s="82" t="s">
        <v>514</v>
      </c>
      <c r="B21" s="40">
        <v>200</v>
      </c>
      <c r="C21" s="39"/>
      <c r="D21" s="40"/>
      <c r="E21" s="39">
        <v>200</v>
      </c>
      <c r="F21" s="40"/>
      <c r="G21" s="39"/>
    </row>
    <row r="22" spans="1:7">
      <c r="A22" s="82" t="s">
        <v>515</v>
      </c>
      <c r="B22" s="40"/>
      <c r="C22" s="39"/>
      <c r="D22" s="40"/>
      <c r="E22" s="39"/>
      <c r="F22" s="40"/>
      <c r="G22" s="39"/>
    </row>
    <row r="23" spans="1:7">
      <c r="A23" s="82" t="s">
        <v>516</v>
      </c>
      <c r="B23" s="40"/>
      <c r="C23" s="39"/>
      <c r="D23" s="40"/>
      <c r="E23" s="39"/>
      <c r="F23" s="40"/>
      <c r="G23" s="39"/>
    </row>
    <row r="24" spans="1:7">
      <c r="A24" s="82" t="s">
        <v>517</v>
      </c>
      <c r="B24" s="40">
        <v>300.44232</v>
      </c>
      <c r="C24" s="39"/>
      <c r="D24" s="40"/>
      <c r="E24" s="39">
        <v>300.44232</v>
      </c>
      <c r="F24" s="40"/>
      <c r="G24" s="39"/>
    </row>
    <row r="25" spans="1:7">
      <c r="A25" s="82" t="s">
        <v>518</v>
      </c>
      <c r="B25" s="40"/>
      <c r="C25" s="39"/>
      <c r="D25" s="40"/>
      <c r="E25" s="39"/>
      <c r="F25" s="40"/>
      <c r="G25" s="39"/>
    </row>
    <row r="26" spans="1:7">
      <c r="A26" s="82" t="s">
        <v>519</v>
      </c>
      <c r="B26" s="40"/>
      <c r="C26" s="39"/>
      <c r="D26" s="40"/>
      <c r="E26" s="39"/>
      <c r="F26" s="40"/>
      <c r="G26" s="39"/>
    </row>
    <row r="27" spans="1:7">
      <c r="A27" s="92" t="s">
        <v>65</v>
      </c>
      <c r="B27" s="42">
        <v>23418.165349999999</v>
      </c>
      <c r="C27" s="43"/>
      <c r="D27" s="42"/>
      <c r="E27" s="43">
        <v>23418.165349999999</v>
      </c>
      <c r="F27" s="42">
        <v>-1719.4281699999999</v>
      </c>
      <c r="G27" s="43"/>
    </row>
    <row r="30" spans="1:7">
      <c r="E30" s="278"/>
    </row>
  </sheetData>
  <sheetProtection algorithmName="SHA-512" hashValue="qx/0pTx4hZ6fKwdNT1PDCoQCJOifV+wyREZZUG5/uhaHqsDpXVQpaBdY6mbZf5VzVvYV3zbOkXSrkBMXnPKdhA==" saltValue="GI0rWoRqdeKTMLY0q2aL6A==" spinCount="100000" sheet="1" objects="1" scenarios="1"/>
  <mergeCells count="7">
    <mergeCell ref="B4:E4"/>
    <mergeCell ref="F4:F7"/>
    <mergeCell ref="G4:G7"/>
    <mergeCell ref="C5:D5"/>
    <mergeCell ref="E5:E7"/>
    <mergeCell ref="C6:C7"/>
    <mergeCell ref="D6:D7"/>
  </mergeCells>
  <hyperlinks>
    <hyperlink ref="G1" location="'Table of contents'!A1" display="Table of contents" xr:uid="{B41CD31A-0472-44F3-9E1C-02E29961ECE5}"/>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AB02F-29BB-48E5-82F9-9B28D21F4449}">
  <sheetPr codeName="Blad21">
    <tabColor theme="8"/>
  </sheetPr>
  <dimension ref="A1:F11"/>
  <sheetViews>
    <sheetView showGridLines="0" workbookViewId="0"/>
  </sheetViews>
  <sheetFormatPr defaultRowHeight="14.4"/>
  <cols>
    <col min="1" max="1" width="28.109375" customWidth="1"/>
    <col min="2" max="2" width="13.33203125" customWidth="1"/>
    <col min="3" max="5" width="12.5546875" customWidth="1"/>
    <col min="6" max="6" width="11.5546875" customWidth="1"/>
  </cols>
  <sheetData>
    <row r="1" spans="1:6">
      <c r="F1" s="329" t="s">
        <v>0</v>
      </c>
    </row>
    <row r="2" spans="1:6">
      <c r="A2" s="298" t="s">
        <v>520</v>
      </c>
      <c r="B2" s="215"/>
      <c r="C2" s="215"/>
      <c r="D2" s="215"/>
      <c r="E2" s="215"/>
      <c r="F2" s="215"/>
    </row>
    <row r="3" spans="1:6">
      <c r="A3" s="96" t="s">
        <v>169</v>
      </c>
      <c r="B3" s="113"/>
      <c r="C3" s="113"/>
      <c r="D3" s="113"/>
      <c r="E3" s="113"/>
      <c r="F3" s="113"/>
    </row>
    <row r="4" spans="1:6" ht="22.95" customHeight="1">
      <c r="A4" s="214"/>
      <c r="B4" s="219" t="s">
        <v>521</v>
      </c>
      <c r="C4" s="222" t="s">
        <v>522</v>
      </c>
      <c r="D4" s="216"/>
      <c r="E4" s="216"/>
      <c r="F4" s="223"/>
    </row>
    <row r="5" spans="1:6" ht="27">
      <c r="A5" s="2"/>
      <c r="B5" s="220"/>
      <c r="C5" s="217"/>
      <c r="D5" s="219" t="s">
        <v>523</v>
      </c>
      <c r="E5" s="222" t="s">
        <v>524</v>
      </c>
      <c r="F5" s="223"/>
    </row>
    <row r="6" spans="1:6" ht="27">
      <c r="A6" s="215"/>
      <c r="B6" s="221"/>
      <c r="C6" s="218"/>
      <c r="D6" s="221"/>
      <c r="E6" s="224"/>
      <c r="F6" s="225" t="s">
        <v>525</v>
      </c>
    </row>
    <row r="7" spans="1:6">
      <c r="A7" s="198" t="s">
        <v>454</v>
      </c>
      <c r="B7" s="202">
        <v>1603186.5114699993</v>
      </c>
      <c r="C7" s="198">
        <v>12120555.15337</v>
      </c>
      <c r="D7" s="202">
        <v>12118773052.08</v>
      </c>
      <c r="E7" s="198">
        <v>1782101.29</v>
      </c>
      <c r="F7" s="202"/>
    </row>
    <row r="8" spans="1:6">
      <c r="A8" s="198" t="s">
        <v>526</v>
      </c>
      <c r="B8" s="202"/>
      <c r="C8" s="198"/>
      <c r="D8" s="202"/>
      <c r="E8" s="198"/>
      <c r="F8" s="202" t="s">
        <v>527</v>
      </c>
    </row>
    <row r="9" spans="1:6">
      <c r="A9" s="198" t="s">
        <v>65</v>
      </c>
      <c r="B9" s="202">
        <v>1603186.5114699993</v>
      </c>
      <c r="C9" s="198">
        <v>12120555.15337</v>
      </c>
      <c r="D9" s="202">
        <v>12118773052.08</v>
      </c>
      <c r="E9" s="198">
        <v>1782101.29</v>
      </c>
      <c r="F9" s="202"/>
    </row>
    <row r="10" spans="1:6">
      <c r="A10" s="198" t="s">
        <v>528</v>
      </c>
      <c r="B10" s="202">
        <v>0</v>
      </c>
      <c r="C10" s="198">
        <v>70226.617729999998</v>
      </c>
      <c r="D10" s="202">
        <v>70226.089720000004</v>
      </c>
      <c r="E10" s="198">
        <v>0.52800999999999998</v>
      </c>
      <c r="F10" s="202" t="s">
        <v>527</v>
      </c>
    </row>
    <row r="11" spans="1:6">
      <c r="A11" s="198" t="s">
        <v>529</v>
      </c>
      <c r="B11" s="202">
        <v>0</v>
      </c>
      <c r="C11" s="198">
        <v>70226.617729999998</v>
      </c>
      <c r="D11" s="202"/>
      <c r="E11" s="198"/>
      <c r="F11" s="202"/>
    </row>
  </sheetData>
  <sheetProtection algorithmName="SHA-512" hashValue="8sa53Hgr5EL+6DPW/E0T+lpemaRBkKCyYj0j+FKqUg75xIAQrkgaLiz0lDmZkwQ6fRfqa3YHWCM5b0atplwU0g==" saltValue="yXSGWExQvFPaGKkDwOo6jA==" spinCount="100000" sheet="1" objects="1" scenarios="1"/>
  <hyperlinks>
    <hyperlink ref="F1" location="'Table of contents'!A1" display="Table of contents" xr:uid="{F5D4F9BA-F399-4884-90AB-3ACB470BAE4A}"/>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92A33-B0D1-470E-9695-169CD4F40379}">
  <sheetPr codeName="Blad22">
    <tabColor theme="8"/>
  </sheetPr>
  <dimension ref="A1:G22"/>
  <sheetViews>
    <sheetView showGridLines="0" workbookViewId="0"/>
  </sheetViews>
  <sheetFormatPr defaultRowHeight="14.4"/>
  <cols>
    <col min="1" max="1" width="42.6640625" customWidth="1"/>
    <col min="2" max="7" width="12.5546875" customWidth="1"/>
  </cols>
  <sheetData>
    <row r="1" spans="1:7">
      <c r="G1" s="329" t="s">
        <v>0</v>
      </c>
    </row>
    <row r="2" spans="1:7">
      <c r="A2" s="298" t="s">
        <v>530</v>
      </c>
      <c r="B2" s="215"/>
      <c r="C2" s="215"/>
      <c r="D2" s="215"/>
      <c r="E2" s="215"/>
      <c r="F2" s="215"/>
      <c r="G2" s="215"/>
    </row>
    <row r="3" spans="1:7">
      <c r="A3" s="96" t="s">
        <v>169</v>
      </c>
      <c r="B3" s="113"/>
      <c r="C3" s="113"/>
      <c r="D3" s="113"/>
      <c r="E3" s="113"/>
      <c r="F3" s="113"/>
      <c r="G3" s="113"/>
    </row>
    <row r="4" spans="1:7" ht="18.600000000000001" customHeight="1">
      <c r="A4" s="226"/>
      <c r="B4" s="346" t="s">
        <v>531</v>
      </c>
      <c r="C4" s="347"/>
      <c r="D4" s="346" t="s">
        <v>532</v>
      </c>
      <c r="E4" s="347"/>
      <c r="F4" s="346" t="s">
        <v>533</v>
      </c>
      <c r="G4" s="347"/>
    </row>
    <row r="5" spans="1:7" ht="24" customHeight="1">
      <c r="B5" s="227" t="s">
        <v>534</v>
      </c>
      <c r="C5" s="210" t="s">
        <v>464</v>
      </c>
      <c r="D5" s="227" t="s">
        <v>534</v>
      </c>
      <c r="E5" s="210" t="s">
        <v>464</v>
      </c>
      <c r="F5" s="227" t="s">
        <v>535</v>
      </c>
      <c r="G5" s="210" t="s">
        <v>536</v>
      </c>
    </row>
    <row r="6" spans="1:7">
      <c r="A6" s="82" t="s">
        <v>537</v>
      </c>
      <c r="B6" s="202">
        <v>830374.54535000015</v>
      </c>
      <c r="C6" s="198"/>
      <c r="D6" s="202">
        <v>2798404.7951542283</v>
      </c>
      <c r="E6" s="198">
        <v>42305.574446099985</v>
      </c>
      <c r="F6" s="202">
        <v>10735.01979</v>
      </c>
      <c r="G6" s="229">
        <v>3.7789913061465528E-3</v>
      </c>
    </row>
    <row r="7" spans="1:7">
      <c r="A7" s="82" t="s">
        <v>538</v>
      </c>
      <c r="B7" s="202"/>
      <c r="C7" s="198"/>
      <c r="D7" s="202"/>
      <c r="E7" s="198"/>
      <c r="F7" s="202"/>
      <c r="G7" s="229"/>
    </row>
    <row r="8" spans="1:7">
      <c r="A8" s="82" t="s">
        <v>539</v>
      </c>
      <c r="B8" s="202"/>
      <c r="C8" s="198"/>
      <c r="D8" s="202"/>
      <c r="E8" s="198"/>
      <c r="F8" s="202"/>
      <c r="G8" s="229"/>
    </row>
    <row r="9" spans="1:7">
      <c r="A9" s="82" t="s">
        <v>540</v>
      </c>
      <c r="B9" s="202"/>
      <c r="C9" s="198"/>
      <c r="D9" s="202"/>
      <c r="E9" s="198"/>
      <c r="F9" s="202"/>
      <c r="G9" s="229"/>
    </row>
    <row r="10" spans="1:7">
      <c r="A10" s="82" t="s">
        <v>541</v>
      </c>
      <c r="B10" s="202"/>
      <c r="C10" s="198"/>
      <c r="D10" s="202"/>
      <c r="E10" s="198"/>
      <c r="F10" s="202"/>
      <c r="G10" s="229"/>
    </row>
    <row r="11" spans="1:7">
      <c r="A11" s="82" t="s">
        <v>350</v>
      </c>
      <c r="B11" s="202">
        <v>359720.81388893211</v>
      </c>
      <c r="C11" s="198"/>
      <c r="D11" s="202">
        <v>344140.81388893211</v>
      </c>
      <c r="E11" s="198"/>
      <c r="F11" s="202">
        <v>69397.498397978052</v>
      </c>
      <c r="G11" s="229">
        <v>0.20165436820398575</v>
      </c>
    </row>
    <row r="12" spans="1:7">
      <c r="A12" s="82" t="s">
        <v>353</v>
      </c>
      <c r="B12" s="202">
        <v>79257.597066596893</v>
      </c>
      <c r="C12" s="198"/>
      <c r="D12" s="202">
        <v>72321.163607516588</v>
      </c>
      <c r="E12" s="198"/>
      <c r="F12" s="202">
        <v>72321.163607516588</v>
      </c>
      <c r="G12" s="229">
        <v>1</v>
      </c>
    </row>
    <row r="13" spans="1:7">
      <c r="A13" s="82" t="s">
        <v>542</v>
      </c>
      <c r="B13" s="202">
        <v>983904.39238409232</v>
      </c>
      <c r="C13" s="198">
        <v>191454.09666599997</v>
      </c>
      <c r="D13" s="202">
        <v>599460.98383130622</v>
      </c>
      <c r="E13" s="198">
        <v>70492.223062299978</v>
      </c>
      <c r="F13" s="202">
        <v>502464.90517020464</v>
      </c>
      <c r="G13" s="229">
        <v>0.75</v>
      </c>
    </row>
    <row r="14" spans="1:7">
      <c r="A14" s="82" t="s">
        <v>543</v>
      </c>
      <c r="B14" s="202">
        <v>11154468.371767629</v>
      </c>
      <c r="C14" s="198">
        <v>609762.78536400001</v>
      </c>
      <c r="D14" s="202">
        <v>8929429.9922062736</v>
      </c>
      <c r="E14" s="198">
        <v>89020.385372599965</v>
      </c>
      <c r="F14" s="202">
        <v>3156518.4009747044</v>
      </c>
      <c r="G14" s="229">
        <v>0.35000673827759254</v>
      </c>
    </row>
    <row r="15" spans="1:7">
      <c r="A15" s="82" t="s">
        <v>354</v>
      </c>
      <c r="B15" s="202">
        <v>70416.306031678643</v>
      </c>
      <c r="C15" s="198"/>
      <c r="D15" s="202">
        <v>55425.376985293937</v>
      </c>
      <c r="E15" s="198"/>
      <c r="F15" s="202">
        <v>56589.212250074328</v>
      </c>
      <c r="G15" s="229">
        <v>1.0209982381371838</v>
      </c>
    </row>
    <row r="16" spans="1:7">
      <c r="A16" s="82" t="s">
        <v>544</v>
      </c>
      <c r="B16" s="202"/>
      <c r="C16" s="198"/>
      <c r="D16" s="202"/>
      <c r="E16" s="198"/>
      <c r="F16" s="202"/>
      <c r="G16" s="229"/>
    </row>
    <row r="17" spans="1:7">
      <c r="A17" s="82" t="s">
        <v>347</v>
      </c>
      <c r="B17" s="202"/>
      <c r="C17" s="198"/>
      <c r="D17" s="202"/>
      <c r="E17" s="198"/>
      <c r="F17" s="202"/>
      <c r="G17" s="229"/>
    </row>
    <row r="18" spans="1:7">
      <c r="A18" s="82" t="s">
        <v>545</v>
      </c>
      <c r="B18" s="202"/>
      <c r="C18" s="198"/>
      <c r="D18" s="202"/>
      <c r="E18" s="198"/>
      <c r="F18" s="202"/>
      <c r="G18" s="229"/>
    </row>
    <row r="19" spans="1:7">
      <c r="A19" s="82" t="s">
        <v>546</v>
      </c>
      <c r="B19" s="202"/>
      <c r="C19" s="198"/>
      <c r="D19" s="202"/>
      <c r="E19" s="198"/>
      <c r="F19" s="202"/>
      <c r="G19" s="229"/>
    </row>
    <row r="20" spans="1:7">
      <c r="A20" s="82" t="s">
        <v>174</v>
      </c>
      <c r="B20" s="202"/>
      <c r="C20" s="198"/>
      <c r="D20" s="202"/>
      <c r="E20" s="198"/>
      <c r="F20" s="202"/>
      <c r="G20" s="229"/>
    </row>
    <row r="21" spans="1:7">
      <c r="A21" s="82" t="s">
        <v>547</v>
      </c>
      <c r="B21" s="202">
        <v>99271.084369999779</v>
      </c>
      <c r="C21" s="198"/>
      <c r="D21" s="202">
        <v>778229.98518537788</v>
      </c>
      <c r="E21" s="198"/>
      <c r="F21" s="202">
        <v>59632.122009915132</v>
      </c>
      <c r="G21" s="229">
        <v>7.6625320464503169E-2</v>
      </c>
    </row>
    <row r="22" spans="1:7">
      <c r="A22" s="92" t="s">
        <v>548</v>
      </c>
      <c r="B22" s="213">
        <v>13577413.110858928</v>
      </c>
      <c r="C22" s="212">
        <v>801216.88202999998</v>
      </c>
      <c r="D22" s="213">
        <v>13577413.11085893</v>
      </c>
      <c r="E22" s="212">
        <v>201818.18288099993</v>
      </c>
      <c r="F22" s="213">
        <v>3927658.3222003933</v>
      </c>
      <c r="G22" s="230">
        <v>0.28504190389668366</v>
      </c>
    </row>
  </sheetData>
  <sheetProtection algorithmName="SHA-512" hashValue="tysW2F6avMejKDu6VTNAoh/QAwp6gWwgZNF420k6/+qtkDbAZDROKlfHz6S7VRbe8UcgkoOCwX+BG4DQbV5PhA==" saltValue="2M6U6AFF4dDVyruujo41aw==" spinCount="100000" sheet="1" objects="1" scenarios="1"/>
  <mergeCells count="3">
    <mergeCell ref="B4:C4"/>
    <mergeCell ref="D4:E4"/>
    <mergeCell ref="F4:G4"/>
  </mergeCells>
  <hyperlinks>
    <hyperlink ref="G1" location="'Table of contents'!A1" display="Table of contents" xr:uid="{B6E39D9C-D9D8-4D95-981C-8365BD300C5E}"/>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9DBC8-E42B-4540-AE1F-7C7DEB7DA443}">
  <sheetPr codeName="Blad23">
    <tabColor theme="8"/>
  </sheetPr>
  <dimension ref="A1:R22"/>
  <sheetViews>
    <sheetView showGridLines="0" workbookViewId="0"/>
  </sheetViews>
  <sheetFormatPr defaultRowHeight="14.4"/>
  <cols>
    <col min="1" max="1" width="52.44140625" customWidth="1"/>
    <col min="2" max="16" width="9.88671875" customWidth="1"/>
    <col min="17" max="17" width="9.33203125" bestFit="1" customWidth="1"/>
    <col min="18" max="18" width="10.6640625" customWidth="1"/>
  </cols>
  <sheetData>
    <row r="1" spans="1:18">
      <c r="R1" s="329" t="s">
        <v>0</v>
      </c>
    </row>
    <row r="2" spans="1:18">
      <c r="A2" s="298" t="s">
        <v>549</v>
      </c>
      <c r="B2" s="215"/>
      <c r="C2" s="215"/>
      <c r="D2" s="215"/>
      <c r="E2" s="215"/>
      <c r="F2" s="215"/>
      <c r="G2" s="215"/>
      <c r="H2" s="215"/>
      <c r="I2" s="215"/>
      <c r="J2" s="215"/>
      <c r="K2" s="215"/>
      <c r="L2" s="215"/>
      <c r="M2" s="215"/>
      <c r="N2" s="215"/>
      <c r="O2" s="215"/>
      <c r="P2" s="215"/>
      <c r="Q2" s="215"/>
      <c r="R2" s="215"/>
    </row>
    <row r="3" spans="1:18">
      <c r="A3" s="96" t="s">
        <v>169</v>
      </c>
      <c r="B3" s="113"/>
      <c r="C3" s="113"/>
      <c r="D3" s="113"/>
      <c r="E3" s="113"/>
      <c r="F3" s="113"/>
      <c r="G3" s="113"/>
      <c r="H3" s="113"/>
      <c r="I3" s="113"/>
      <c r="J3" s="113"/>
      <c r="K3" s="113"/>
      <c r="L3" s="113"/>
      <c r="M3" s="113"/>
      <c r="N3" s="113"/>
      <c r="O3" s="113"/>
      <c r="P3" s="113"/>
      <c r="Q3" s="113"/>
      <c r="R3" s="113"/>
    </row>
    <row r="4" spans="1:18" ht="21" customHeight="1">
      <c r="A4" s="80"/>
      <c r="B4" s="232"/>
      <c r="C4" s="80"/>
      <c r="D4" s="80"/>
      <c r="E4" s="80"/>
      <c r="F4" s="80"/>
      <c r="G4" s="80"/>
      <c r="H4" s="80"/>
      <c r="I4" s="80" t="s">
        <v>550</v>
      </c>
      <c r="J4" s="80"/>
      <c r="K4" s="80"/>
      <c r="L4" s="80"/>
      <c r="M4" s="80"/>
      <c r="N4" s="80"/>
      <c r="O4" s="80"/>
      <c r="P4" s="80"/>
      <c r="Q4" s="386" t="s">
        <v>65</v>
      </c>
      <c r="R4" s="360" t="s">
        <v>551</v>
      </c>
    </row>
    <row r="5" spans="1:18">
      <c r="A5" s="228" t="s">
        <v>552</v>
      </c>
      <c r="B5" s="287">
        <v>0</v>
      </c>
      <c r="C5" s="288">
        <v>0.02</v>
      </c>
      <c r="D5" s="289">
        <v>0.04</v>
      </c>
      <c r="E5" s="288">
        <v>0.1</v>
      </c>
      <c r="F5" s="289">
        <v>0.2</v>
      </c>
      <c r="G5" s="288">
        <v>0.35</v>
      </c>
      <c r="H5" s="289">
        <v>0.5</v>
      </c>
      <c r="I5" s="288">
        <v>0.7</v>
      </c>
      <c r="J5" s="289">
        <v>0.75</v>
      </c>
      <c r="K5" s="288">
        <v>1</v>
      </c>
      <c r="L5" s="289">
        <v>1.5</v>
      </c>
      <c r="M5" s="288">
        <v>2.5</v>
      </c>
      <c r="N5" s="289">
        <v>3.7</v>
      </c>
      <c r="O5" s="288">
        <v>12.5</v>
      </c>
      <c r="P5" s="289" t="s">
        <v>553</v>
      </c>
      <c r="Q5" s="387"/>
      <c r="R5" s="381"/>
    </row>
    <row r="6" spans="1:18">
      <c r="A6" s="82" t="s">
        <v>537</v>
      </c>
      <c r="B6" s="202">
        <v>2836334.5082203285</v>
      </c>
      <c r="C6" s="198">
        <v>0</v>
      </c>
      <c r="D6" s="202">
        <v>0</v>
      </c>
      <c r="E6" s="198">
        <v>0</v>
      </c>
      <c r="F6" s="202">
        <v>0</v>
      </c>
      <c r="G6" s="198">
        <v>0</v>
      </c>
      <c r="H6" s="202">
        <v>0</v>
      </c>
      <c r="I6" s="198">
        <v>0</v>
      </c>
      <c r="J6" s="202">
        <v>0</v>
      </c>
      <c r="K6" s="198">
        <v>136.42243999999999</v>
      </c>
      <c r="L6" s="202">
        <v>0</v>
      </c>
      <c r="M6" s="198">
        <v>4239.43894</v>
      </c>
      <c r="N6" s="202">
        <v>0</v>
      </c>
      <c r="O6" s="198">
        <v>0</v>
      </c>
      <c r="P6" s="202">
        <v>0</v>
      </c>
      <c r="Q6" s="198">
        <v>2840710.3696003282</v>
      </c>
      <c r="R6" s="202"/>
    </row>
    <row r="7" spans="1:18">
      <c r="A7" s="82" t="s">
        <v>538</v>
      </c>
      <c r="B7" s="202"/>
      <c r="C7" s="198"/>
      <c r="D7" s="202"/>
      <c r="E7" s="198"/>
      <c r="F7" s="202"/>
      <c r="G7" s="198"/>
      <c r="H7" s="202"/>
      <c r="I7" s="198"/>
      <c r="J7" s="202"/>
      <c r="K7" s="198"/>
      <c r="L7" s="202"/>
      <c r="M7" s="198"/>
      <c r="N7" s="202"/>
      <c r="O7" s="198"/>
      <c r="P7" s="202"/>
      <c r="Q7" s="198"/>
      <c r="R7" s="202"/>
    </row>
    <row r="8" spans="1:18">
      <c r="A8" s="82" t="s">
        <v>539</v>
      </c>
      <c r="B8" s="202"/>
      <c r="C8" s="198"/>
      <c r="D8" s="202"/>
      <c r="E8" s="198"/>
      <c r="F8" s="202"/>
      <c r="G8" s="198"/>
      <c r="H8" s="202"/>
      <c r="I8" s="198"/>
      <c r="J8" s="202"/>
      <c r="K8" s="198"/>
      <c r="L8" s="202"/>
      <c r="M8" s="198"/>
      <c r="N8" s="202"/>
      <c r="O8" s="198"/>
      <c r="P8" s="202"/>
      <c r="Q8" s="198"/>
      <c r="R8" s="202"/>
    </row>
    <row r="9" spans="1:18">
      <c r="A9" s="82" t="s">
        <v>540</v>
      </c>
      <c r="B9" s="202"/>
      <c r="C9" s="198"/>
      <c r="D9" s="202"/>
      <c r="E9" s="198"/>
      <c r="F9" s="202"/>
      <c r="G9" s="198"/>
      <c r="H9" s="202"/>
      <c r="I9" s="198"/>
      <c r="J9" s="202"/>
      <c r="K9" s="198"/>
      <c r="L9" s="202"/>
      <c r="M9" s="198"/>
      <c r="N9" s="202"/>
      <c r="O9" s="198"/>
      <c r="P9" s="202"/>
      <c r="Q9" s="198"/>
      <c r="R9" s="202"/>
    </row>
    <row r="10" spans="1:18">
      <c r="A10" s="82" t="s">
        <v>541</v>
      </c>
      <c r="B10" s="202"/>
      <c r="C10" s="198"/>
      <c r="D10" s="202"/>
      <c r="E10" s="198"/>
      <c r="F10" s="202"/>
      <c r="G10" s="198"/>
      <c r="H10" s="202"/>
      <c r="I10" s="198"/>
      <c r="J10" s="202"/>
      <c r="K10" s="198"/>
      <c r="L10" s="202"/>
      <c r="M10" s="198"/>
      <c r="N10" s="202"/>
      <c r="O10" s="198"/>
      <c r="P10" s="202"/>
      <c r="Q10" s="198"/>
      <c r="R10" s="202"/>
    </row>
    <row r="11" spans="1:18">
      <c r="A11" s="82" t="s">
        <v>350</v>
      </c>
      <c r="B11" s="202">
        <v>0</v>
      </c>
      <c r="C11" s="198">
        <v>253830.36413310681</v>
      </c>
      <c r="D11" s="202">
        <v>0</v>
      </c>
      <c r="E11" s="198">
        <v>0</v>
      </c>
      <c r="F11" s="202">
        <v>353560.11145225103</v>
      </c>
      <c r="G11" s="198">
        <v>0</v>
      </c>
      <c r="H11" s="202">
        <v>57332.091008099109</v>
      </c>
      <c r="I11" s="198">
        <v>0</v>
      </c>
      <c r="J11" s="202">
        <v>0</v>
      </c>
      <c r="K11" s="198">
        <v>0</v>
      </c>
      <c r="L11" s="202">
        <v>0</v>
      </c>
      <c r="M11" s="198">
        <v>0</v>
      </c>
      <c r="N11" s="202">
        <v>0</v>
      </c>
      <c r="O11" s="198">
        <v>0</v>
      </c>
      <c r="P11" s="202">
        <v>0</v>
      </c>
      <c r="Q11" s="198">
        <v>664722.56659345701</v>
      </c>
      <c r="R11" s="202">
        <v>410892.20246035018</v>
      </c>
    </row>
    <row r="12" spans="1:18">
      <c r="A12" s="82" t="s">
        <v>353</v>
      </c>
      <c r="B12" s="202">
        <v>0</v>
      </c>
      <c r="C12" s="198">
        <v>0</v>
      </c>
      <c r="D12" s="202">
        <v>0</v>
      </c>
      <c r="E12" s="198">
        <v>0</v>
      </c>
      <c r="F12" s="202">
        <v>0</v>
      </c>
      <c r="G12" s="198">
        <v>0</v>
      </c>
      <c r="H12" s="202">
        <v>0</v>
      </c>
      <c r="I12" s="198">
        <v>0</v>
      </c>
      <c r="J12" s="202">
        <v>0</v>
      </c>
      <c r="K12" s="198">
        <v>72321.163607516588</v>
      </c>
      <c r="L12" s="202">
        <v>0</v>
      </c>
      <c r="M12" s="198">
        <v>0</v>
      </c>
      <c r="N12" s="202">
        <v>0</v>
      </c>
      <c r="O12" s="198">
        <v>0</v>
      </c>
      <c r="P12" s="202">
        <v>0</v>
      </c>
      <c r="Q12" s="198">
        <v>72321.163607516588</v>
      </c>
      <c r="R12" s="202"/>
    </row>
    <row r="13" spans="1:18">
      <c r="A13" s="82" t="s">
        <v>352</v>
      </c>
      <c r="B13" s="202">
        <v>0</v>
      </c>
      <c r="C13" s="198">
        <v>0</v>
      </c>
      <c r="D13" s="202">
        <v>0</v>
      </c>
      <c r="E13" s="198">
        <v>0</v>
      </c>
      <c r="F13" s="202">
        <v>0</v>
      </c>
      <c r="G13" s="198">
        <v>0</v>
      </c>
      <c r="H13" s="202">
        <v>0</v>
      </c>
      <c r="I13" s="198">
        <v>0</v>
      </c>
      <c r="J13" s="202">
        <v>669953.20689360623</v>
      </c>
      <c r="K13" s="198">
        <v>0</v>
      </c>
      <c r="L13" s="202">
        <v>0</v>
      </c>
      <c r="M13" s="198">
        <v>0</v>
      </c>
      <c r="N13" s="202">
        <v>0</v>
      </c>
      <c r="O13" s="198">
        <v>0</v>
      </c>
      <c r="P13" s="202">
        <v>0</v>
      </c>
      <c r="Q13" s="198">
        <v>669953.20689360623</v>
      </c>
      <c r="R13" s="202"/>
    </row>
    <row r="14" spans="1:18">
      <c r="A14" s="82" t="s">
        <v>554</v>
      </c>
      <c r="B14" s="202">
        <v>0</v>
      </c>
      <c r="C14" s="198">
        <v>0</v>
      </c>
      <c r="D14" s="202">
        <v>0</v>
      </c>
      <c r="E14" s="198">
        <v>0</v>
      </c>
      <c r="F14" s="202">
        <v>0</v>
      </c>
      <c r="G14" s="198">
        <v>9018045.2520982232</v>
      </c>
      <c r="H14" s="202">
        <v>405.12548065247847</v>
      </c>
      <c r="I14" s="198">
        <v>0</v>
      </c>
      <c r="J14" s="202">
        <v>0</v>
      </c>
      <c r="K14" s="198">
        <v>0</v>
      </c>
      <c r="L14" s="202">
        <v>0</v>
      </c>
      <c r="M14" s="198">
        <v>0</v>
      </c>
      <c r="N14" s="202">
        <v>0</v>
      </c>
      <c r="O14" s="198">
        <v>0</v>
      </c>
      <c r="P14" s="202">
        <v>0</v>
      </c>
      <c r="Q14" s="198">
        <v>9018450.377578875</v>
      </c>
      <c r="R14" s="202"/>
    </row>
    <row r="15" spans="1:18">
      <c r="A15" s="82" t="s">
        <v>354</v>
      </c>
      <c r="B15" s="202">
        <v>0</v>
      </c>
      <c r="C15" s="198">
        <v>0</v>
      </c>
      <c r="D15" s="202">
        <v>0</v>
      </c>
      <c r="E15" s="198">
        <v>0</v>
      </c>
      <c r="F15" s="202">
        <v>0</v>
      </c>
      <c r="G15" s="198">
        <v>0</v>
      </c>
      <c r="H15" s="202">
        <v>0</v>
      </c>
      <c r="I15" s="198">
        <v>0</v>
      </c>
      <c r="J15" s="202">
        <v>0</v>
      </c>
      <c r="K15" s="198">
        <v>53097.706455733169</v>
      </c>
      <c r="L15" s="202">
        <v>2327.670529560774</v>
      </c>
      <c r="M15" s="198">
        <v>0</v>
      </c>
      <c r="N15" s="202">
        <v>0</v>
      </c>
      <c r="O15" s="198">
        <v>0</v>
      </c>
      <c r="P15" s="202">
        <v>0</v>
      </c>
      <c r="Q15" s="198">
        <v>55425.376985293944</v>
      </c>
      <c r="R15" s="202"/>
    </row>
    <row r="16" spans="1:18">
      <c r="A16" s="82" t="s">
        <v>544</v>
      </c>
      <c r="B16" s="202"/>
      <c r="C16" s="198"/>
      <c r="D16" s="202"/>
      <c r="E16" s="198"/>
      <c r="F16" s="202"/>
      <c r="G16" s="198"/>
      <c r="H16" s="202"/>
      <c r="I16" s="198"/>
      <c r="J16" s="202"/>
      <c r="K16" s="198"/>
      <c r="L16" s="202"/>
      <c r="M16" s="198"/>
      <c r="N16" s="202"/>
      <c r="O16" s="198"/>
      <c r="P16" s="202"/>
      <c r="Q16" s="198"/>
      <c r="R16" s="202"/>
    </row>
    <row r="17" spans="1:18">
      <c r="A17" s="82" t="s">
        <v>347</v>
      </c>
      <c r="B17" s="202"/>
      <c r="C17" s="198"/>
      <c r="D17" s="202"/>
      <c r="E17" s="198"/>
      <c r="F17" s="202"/>
      <c r="G17" s="198"/>
      <c r="H17" s="202"/>
      <c r="I17" s="198"/>
      <c r="J17" s="202"/>
      <c r="K17" s="198"/>
      <c r="L17" s="202"/>
      <c r="M17" s="198"/>
      <c r="N17" s="202"/>
      <c r="O17" s="198"/>
      <c r="P17" s="202"/>
      <c r="Q17" s="198"/>
      <c r="R17" s="202"/>
    </row>
    <row r="18" spans="1:18">
      <c r="A18" s="82" t="s">
        <v>555</v>
      </c>
      <c r="B18" s="202"/>
      <c r="C18" s="198"/>
      <c r="D18" s="202"/>
      <c r="E18" s="198"/>
      <c r="F18" s="202"/>
      <c r="G18" s="198"/>
      <c r="H18" s="202"/>
      <c r="I18" s="198"/>
      <c r="J18" s="202"/>
      <c r="K18" s="198"/>
      <c r="L18" s="202"/>
      <c r="M18" s="198"/>
      <c r="N18" s="202"/>
      <c r="O18" s="198"/>
      <c r="P18" s="202"/>
      <c r="Q18" s="198"/>
      <c r="R18" s="202"/>
    </row>
    <row r="19" spans="1:18">
      <c r="A19" s="82" t="s">
        <v>556</v>
      </c>
      <c r="B19" s="202"/>
      <c r="C19" s="198"/>
      <c r="D19" s="202"/>
      <c r="E19" s="198"/>
      <c r="F19" s="202"/>
      <c r="G19" s="198"/>
      <c r="H19" s="202"/>
      <c r="I19" s="198"/>
      <c r="J19" s="202"/>
      <c r="K19" s="198"/>
      <c r="L19" s="202"/>
      <c r="M19" s="198"/>
      <c r="N19" s="202"/>
      <c r="O19" s="198"/>
      <c r="P19" s="202"/>
      <c r="Q19" s="198"/>
      <c r="R19" s="202"/>
    </row>
    <row r="20" spans="1:18">
      <c r="A20" s="82" t="s">
        <v>557</v>
      </c>
      <c r="B20" s="202"/>
      <c r="C20" s="198"/>
      <c r="D20" s="202"/>
      <c r="E20" s="198"/>
      <c r="F20" s="202"/>
      <c r="G20" s="198"/>
      <c r="H20" s="202"/>
      <c r="I20" s="198"/>
      <c r="J20" s="202"/>
      <c r="K20" s="198"/>
      <c r="L20" s="202"/>
      <c r="M20" s="198"/>
      <c r="N20" s="202"/>
      <c r="O20" s="198"/>
      <c r="P20" s="202"/>
      <c r="Q20" s="198"/>
      <c r="R20" s="202"/>
    </row>
    <row r="21" spans="1:18">
      <c r="A21" s="82" t="s">
        <v>547</v>
      </c>
      <c r="B21" s="202">
        <v>665283.98333580128</v>
      </c>
      <c r="C21" s="198">
        <v>0</v>
      </c>
      <c r="D21" s="202">
        <v>0</v>
      </c>
      <c r="E21" s="198">
        <v>0</v>
      </c>
      <c r="F21" s="202">
        <v>66642.349799576812</v>
      </c>
      <c r="G21" s="198">
        <v>0</v>
      </c>
      <c r="H21" s="202">
        <v>0</v>
      </c>
      <c r="I21" s="198">
        <v>0</v>
      </c>
      <c r="J21" s="202">
        <v>0</v>
      </c>
      <c r="K21" s="198">
        <v>46303.652049999771</v>
      </c>
      <c r="L21" s="202">
        <v>0</v>
      </c>
      <c r="M21" s="198">
        <v>0</v>
      </c>
      <c r="N21" s="202">
        <v>0</v>
      </c>
      <c r="O21" s="198">
        <v>0</v>
      </c>
      <c r="P21" s="202">
        <v>0</v>
      </c>
      <c r="Q21" s="198">
        <v>778229.98518537788</v>
      </c>
      <c r="R21" s="202"/>
    </row>
    <row r="22" spans="1:18">
      <c r="A22" s="92" t="s">
        <v>548</v>
      </c>
      <c r="B22" s="213">
        <v>3501618.4915561299</v>
      </c>
      <c r="C22" s="212">
        <v>253830.36413310681</v>
      </c>
      <c r="D22" s="213">
        <v>0</v>
      </c>
      <c r="E22" s="212">
        <v>0</v>
      </c>
      <c r="F22" s="213">
        <v>420202.46125182783</v>
      </c>
      <c r="G22" s="212">
        <v>9018045.2520982232</v>
      </c>
      <c r="H22" s="213">
        <v>57737.21648875159</v>
      </c>
      <c r="I22" s="212">
        <v>0</v>
      </c>
      <c r="J22" s="213">
        <v>669953.20689360623</v>
      </c>
      <c r="K22" s="212">
        <v>171858.94455324952</v>
      </c>
      <c r="L22" s="213">
        <v>2327.670529560774</v>
      </c>
      <c r="M22" s="212">
        <v>4239.43894</v>
      </c>
      <c r="N22" s="213">
        <v>0</v>
      </c>
      <c r="O22" s="212">
        <v>0</v>
      </c>
      <c r="P22" s="213">
        <v>0</v>
      </c>
      <c r="Q22" s="212">
        <v>14099813.046444455</v>
      </c>
      <c r="R22" s="213">
        <v>410892.20246035018</v>
      </c>
    </row>
  </sheetData>
  <sheetProtection algorithmName="SHA-512" hashValue="LDEj+5reGcXWLNrkGrZ6T8HYCjRZIqK166Ev/zSk7ayhMfkx+oaknPbxMT633YIojGB302QwDD/llcsoQfMY7w==" saltValue="EUp8w6KKhxMKsiREY62eWw==" spinCount="100000" sheet="1" objects="1" scenarios="1"/>
  <mergeCells count="2">
    <mergeCell ref="Q4:Q5"/>
    <mergeCell ref="R4:R5"/>
  </mergeCells>
  <hyperlinks>
    <hyperlink ref="R1" location="'Table of contents'!A1" display="Table of contents" xr:uid="{405A38F7-AB96-4B91-A7F9-B747CD6DBAC1}"/>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58A21D-72FC-44B6-B52E-A9F1A2FD2081}">
  <sheetPr codeName="Blad24">
    <tabColor theme="8"/>
  </sheetPr>
  <dimension ref="A1:I15"/>
  <sheetViews>
    <sheetView showGridLines="0" workbookViewId="0"/>
  </sheetViews>
  <sheetFormatPr defaultRowHeight="14.4"/>
  <cols>
    <col min="1" max="1" width="35.109375" customWidth="1"/>
    <col min="2" max="9" width="12.5546875" customWidth="1"/>
  </cols>
  <sheetData>
    <row r="1" spans="1:9">
      <c r="I1" s="328" t="s">
        <v>0</v>
      </c>
    </row>
    <row r="2" spans="1:9">
      <c r="A2" s="298" t="s">
        <v>558</v>
      </c>
      <c r="B2" s="330"/>
      <c r="C2" s="330"/>
      <c r="D2" s="330"/>
      <c r="E2" s="215"/>
      <c r="F2" s="215"/>
      <c r="G2" s="215"/>
      <c r="H2" s="215"/>
      <c r="I2" s="215"/>
    </row>
    <row r="3" spans="1:9">
      <c r="A3" s="262" t="s">
        <v>192</v>
      </c>
      <c r="B3" s="279"/>
      <c r="C3" s="35"/>
      <c r="D3" s="279"/>
      <c r="E3" s="35"/>
      <c r="F3" s="279"/>
      <c r="G3" s="35"/>
      <c r="H3" s="279"/>
      <c r="I3" s="35"/>
    </row>
    <row r="4" spans="1:9" ht="42.6" customHeight="1">
      <c r="A4" s="4"/>
      <c r="B4" s="290" t="s">
        <v>559</v>
      </c>
      <c r="C4" s="291" t="s">
        <v>560</v>
      </c>
      <c r="D4" s="290" t="s">
        <v>561</v>
      </c>
      <c r="E4" s="291" t="s">
        <v>562</v>
      </c>
      <c r="F4" s="290" t="s">
        <v>563</v>
      </c>
      <c r="G4" s="291" t="s">
        <v>564</v>
      </c>
      <c r="H4" s="290" t="s">
        <v>565</v>
      </c>
      <c r="I4" s="291" t="s">
        <v>566</v>
      </c>
    </row>
    <row r="5" spans="1:9">
      <c r="A5" s="114" t="s">
        <v>567</v>
      </c>
      <c r="B5" s="40"/>
      <c r="C5" s="39"/>
      <c r="D5" s="271"/>
      <c r="E5" s="39"/>
      <c r="F5" s="40"/>
      <c r="G5" s="39"/>
      <c r="H5" s="40"/>
      <c r="I5" s="39"/>
    </row>
    <row r="6" spans="1:9">
      <c r="A6" s="114" t="s">
        <v>568</v>
      </c>
      <c r="B6" s="40"/>
      <c r="C6" s="39"/>
      <c r="D6" s="271"/>
      <c r="E6" s="39"/>
      <c r="F6" s="40"/>
      <c r="G6" s="39"/>
      <c r="H6" s="40"/>
      <c r="I6" s="39"/>
    </row>
    <row r="7" spans="1:9">
      <c r="A7" s="114" t="s">
        <v>569</v>
      </c>
      <c r="B7" s="40">
        <v>39810.344392309322</v>
      </c>
      <c r="C7" s="39">
        <v>7855.7372515606803</v>
      </c>
      <c r="D7" s="271"/>
      <c r="E7" s="282" t="s">
        <v>570</v>
      </c>
      <c r="F7" s="40">
        <v>66732.514301418007</v>
      </c>
      <c r="G7" s="39">
        <v>66732.514301418007</v>
      </c>
      <c r="H7" s="40">
        <v>66732.514301418007</v>
      </c>
      <c r="I7" s="39">
        <v>29980.191911121696</v>
      </c>
    </row>
    <row r="8" spans="1:9">
      <c r="A8" s="114" t="s">
        <v>571</v>
      </c>
      <c r="B8" s="271"/>
      <c r="C8" s="271"/>
      <c r="D8" s="40"/>
      <c r="E8" s="39"/>
      <c r="F8" s="40"/>
      <c r="G8" s="39"/>
      <c r="H8" s="40"/>
      <c r="I8" s="39"/>
    </row>
    <row r="9" spans="1:9">
      <c r="A9" s="114" t="s">
        <v>572</v>
      </c>
      <c r="B9" s="271"/>
      <c r="C9" s="271"/>
      <c r="D9" s="40"/>
      <c r="E9" s="271"/>
      <c r="F9" s="40"/>
      <c r="G9" s="39"/>
      <c r="H9" s="40"/>
      <c r="I9" s="39"/>
    </row>
    <row r="10" spans="1:9" ht="21.6">
      <c r="A10" s="114" t="s">
        <v>573</v>
      </c>
      <c r="B10" s="271"/>
      <c r="C10" s="271"/>
      <c r="D10" s="40"/>
      <c r="E10" s="271"/>
      <c r="F10" s="40"/>
      <c r="G10" s="39"/>
      <c r="H10" s="40"/>
      <c r="I10" s="39"/>
    </row>
    <row r="11" spans="1:9">
      <c r="A11" s="114" t="s">
        <v>574</v>
      </c>
      <c r="B11" s="271"/>
      <c r="C11" s="271"/>
      <c r="D11" s="40"/>
      <c r="E11" s="271"/>
      <c r="F11" s="40"/>
      <c r="G11" s="39"/>
      <c r="H11" s="40"/>
      <c r="I11" s="39"/>
    </row>
    <row r="12" spans="1:9">
      <c r="A12" s="114" t="s">
        <v>575</v>
      </c>
      <c r="B12" s="271"/>
      <c r="C12" s="271"/>
      <c r="D12" s="271"/>
      <c r="E12" s="271"/>
      <c r="F12" s="40"/>
      <c r="G12" s="39"/>
      <c r="H12" s="40"/>
      <c r="I12" s="39"/>
    </row>
    <row r="13" spans="1:9">
      <c r="A13" s="114" t="s">
        <v>576</v>
      </c>
      <c r="B13" s="271"/>
      <c r="C13" s="271"/>
      <c r="D13" s="271"/>
      <c r="E13" s="271"/>
      <c r="F13" s="40"/>
      <c r="G13" s="39"/>
      <c r="H13" s="40"/>
      <c r="I13" s="39"/>
    </row>
    <row r="14" spans="1:9">
      <c r="A14" s="114" t="s">
        <v>577</v>
      </c>
      <c r="B14" s="271"/>
      <c r="C14" s="271"/>
      <c r="D14" s="271"/>
      <c r="E14" s="271"/>
      <c r="F14" s="40"/>
      <c r="G14" s="39"/>
      <c r="H14" s="40"/>
      <c r="I14" s="39"/>
    </row>
    <row r="15" spans="1:9">
      <c r="A15" s="115" t="s">
        <v>65</v>
      </c>
      <c r="B15" s="271"/>
      <c r="C15" s="271"/>
      <c r="D15" s="271"/>
      <c r="E15" s="271"/>
      <c r="F15" s="112">
        <v>66732.514301418007</v>
      </c>
      <c r="G15" s="39">
        <v>66732.514301418007</v>
      </c>
      <c r="H15" s="112">
        <v>66732.514301418007</v>
      </c>
      <c r="I15" s="39">
        <v>29980.191911121696</v>
      </c>
    </row>
  </sheetData>
  <sheetProtection algorithmName="SHA-512" hashValue="BHfgrKfnsj7pTqTq03ht1PFE8+om0ldjcZIdQyQb3WmKrc8V4fQzDMioyiiekd/wKg8YvAVCDfMecXeBI3DIlQ==" saltValue="Y1Llt5uTKRwVNxGKSBIsgg==" spinCount="100000" sheet="1" objects="1" scenarios="1"/>
  <hyperlinks>
    <hyperlink ref="I1" location="'Table of contents'!A1" display="Table of contents" xr:uid="{116DB3AF-52B1-4193-95FE-CA1DC1FC582D}"/>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DD793C-A526-495B-B5A4-FDDE4437A709}">
  <sheetPr codeName="Blad25">
    <tabColor theme="8"/>
  </sheetPr>
  <dimension ref="A1:C18"/>
  <sheetViews>
    <sheetView showGridLines="0" workbookViewId="0"/>
  </sheetViews>
  <sheetFormatPr defaultRowHeight="14.4"/>
  <cols>
    <col min="1" max="1" width="62" bestFit="1" customWidth="1"/>
    <col min="2" max="3" width="12.5546875" customWidth="1"/>
    <col min="4" max="4" width="43.6640625" customWidth="1"/>
  </cols>
  <sheetData>
    <row r="1" spans="1:3">
      <c r="C1" s="328" t="s">
        <v>0</v>
      </c>
    </row>
    <row r="2" spans="1:3">
      <c r="A2" s="25" t="s">
        <v>578</v>
      </c>
      <c r="B2" s="2"/>
      <c r="C2" s="2"/>
    </row>
    <row r="3" spans="1:3">
      <c r="A3" s="58" t="s">
        <v>192</v>
      </c>
      <c r="B3" s="113"/>
      <c r="C3" s="113"/>
    </row>
    <row r="4" spans="1:3">
      <c r="A4" s="283"/>
      <c r="B4" s="280" t="s">
        <v>565</v>
      </c>
      <c r="C4" s="281" t="s">
        <v>566</v>
      </c>
    </row>
    <row r="5" spans="1:3">
      <c r="A5" s="82" t="s">
        <v>579</v>
      </c>
      <c r="B5" s="40"/>
      <c r="C5" s="39"/>
    </row>
    <row r="6" spans="1:3">
      <c r="A6" s="82" t="s">
        <v>580</v>
      </c>
      <c r="B6" s="271"/>
      <c r="C6" s="39"/>
    </row>
    <row r="7" spans="1:3">
      <c r="A7" s="82" t="s">
        <v>581</v>
      </c>
      <c r="B7" s="271"/>
      <c r="C7" s="39"/>
    </row>
    <row r="8" spans="1:3">
      <c r="A8" s="82" t="s">
        <v>582</v>
      </c>
      <c r="B8" s="40">
        <v>320581.75270452502</v>
      </c>
      <c r="C8" s="39">
        <v>41904.435654034503</v>
      </c>
    </row>
    <row r="9" spans="1:3">
      <c r="A9" s="82" t="s">
        <v>583</v>
      </c>
      <c r="B9" s="40"/>
      <c r="C9" s="39"/>
    </row>
    <row r="10" spans="1:3">
      <c r="A10" s="92" t="s">
        <v>584</v>
      </c>
      <c r="B10" s="112">
        <v>320581.75270452502</v>
      </c>
      <c r="C10" s="39">
        <v>41904.435654034503</v>
      </c>
    </row>
    <row r="18" spans="2:2">
      <c r="B18" s="278"/>
    </row>
  </sheetData>
  <sheetProtection algorithmName="SHA-512" hashValue="misQmzkk08iCa+vO9EAvOx5VSX4i4oSvsE2I/nUF1Uhz5Ks1Y7BdZF94Lbslwmri7mM6YQjGYC7QnJG4iTDGrw==" saltValue="6m/MYjrdVQHj9PP8ypwNWw==" spinCount="100000" sheet="1" objects="1" scenarios="1"/>
  <hyperlinks>
    <hyperlink ref="C1" location="'Table of contents'!A1" display="Table of contents" xr:uid="{2230FAFB-C2F7-4A1B-BF6C-6E17066D0FEA}"/>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94EA0-7906-4DDF-9F90-AE85F8CF0676}">
  <sheetPr codeName="Blad26">
    <tabColor theme="8"/>
  </sheetPr>
  <dimension ref="A1:L17"/>
  <sheetViews>
    <sheetView showGridLines="0" workbookViewId="0"/>
  </sheetViews>
  <sheetFormatPr defaultRowHeight="14.4"/>
  <cols>
    <col min="1" max="1" width="62" customWidth="1"/>
    <col min="2" max="5" width="7.6640625" customWidth="1"/>
    <col min="6" max="6" width="9.109375" bestFit="1" customWidth="1"/>
    <col min="7" max="7" width="10.109375" bestFit="1" customWidth="1"/>
    <col min="8" max="11" width="7.6640625" customWidth="1"/>
    <col min="12" max="12" width="11.44140625" customWidth="1"/>
  </cols>
  <sheetData>
    <row r="1" spans="1:12">
      <c r="L1" s="328" t="s">
        <v>0</v>
      </c>
    </row>
    <row r="2" spans="1:12">
      <c r="A2" s="25" t="s">
        <v>585</v>
      </c>
      <c r="B2" s="2"/>
      <c r="C2" s="2"/>
      <c r="D2" s="2"/>
      <c r="E2" s="2"/>
      <c r="F2" s="2"/>
      <c r="G2" s="2"/>
      <c r="H2" s="2"/>
      <c r="I2" s="2"/>
      <c r="J2" s="2"/>
      <c r="K2" s="2"/>
      <c r="L2" s="2"/>
    </row>
    <row r="3" spans="1:12">
      <c r="A3" s="58" t="s">
        <v>192</v>
      </c>
      <c r="B3" s="341" t="s">
        <v>586</v>
      </c>
      <c r="C3" s="341"/>
      <c r="D3" s="341"/>
      <c r="E3" s="341"/>
      <c r="F3" s="341"/>
      <c r="G3" s="341"/>
      <c r="H3" s="341"/>
      <c r="I3" s="341"/>
      <c r="J3" s="341"/>
      <c r="K3" s="341"/>
      <c r="L3" s="341"/>
    </row>
    <row r="4" spans="1:12">
      <c r="A4" s="284"/>
      <c r="B4" s="285">
        <v>0</v>
      </c>
      <c r="C4" s="286">
        <v>0.02</v>
      </c>
      <c r="D4" s="285">
        <v>0.04</v>
      </c>
      <c r="E4" s="286">
        <v>0.1</v>
      </c>
      <c r="F4" s="285">
        <v>0.2</v>
      </c>
      <c r="G4" s="286">
        <v>0.5</v>
      </c>
      <c r="H4" s="285">
        <v>0.7</v>
      </c>
      <c r="I4" s="286">
        <v>0.75</v>
      </c>
      <c r="J4" s="285">
        <v>1</v>
      </c>
      <c r="K4" s="286">
        <v>1.5</v>
      </c>
      <c r="L4" s="285">
        <v>2.5</v>
      </c>
    </row>
    <row r="5" spans="1:12">
      <c r="A5" s="82" t="s">
        <v>587</v>
      </c>
      <c r="B5" s="40"/>
      <c r="C5" s="39"/>
      <c r="D5" s="40"/>
      <c r="E5" s="39"/>
      <c r="F5" s="40"/>
      <c r="G5" s="39"/>
      <c r="H5" s="40"/>
      <c r="I5" s="39"/>
      <c r="J5" s="40"/>
      <c r="K5" s="39"/>
      <c r="L5" s="40"/>
    </row>
    <row r="6" spans="1:12">
      <c r="A6" s="82" t="s">
        <v>588</v>
      </c>
      <c r="B6" s="40"/>
      <c r="C6" s="39"/>
      <c r="D6" s="40"/>
      <c r="E6" s="39"/>
      <c r="F6" s="40"/>
      <c r="G6" s="39"/>
      <c r="H6" s="40"/>
      <c r="I6" s="39"/>
      <c r="J6" s="40"/>
      <c r="K6" s="39"/>
      <c r="L6" s="40"/>
    </row>
    <row r="7" spans="1:12">
      <c r="A7" s="82" t="s">
        <v>539</v>
      </c>
      <c r="B7" s="40"/>
      <c r="C7" s="39"/>
      <c r="D7" s="40"/>
      <c r="E7" s="39"/>
      <c r="F7" s="40"/>
      <c r="G7" s="39"/>
      <c r="H7" s="40"/>
      <c r="I7" s="39"/>
      <c r="J7" s="40"/>
      <c r="K7" s="39"/>
      <c r="L7" s="40"/>
    </row>
    <row r="8" spans="1:12">
      <c r="A8" s="82" t="s">
        <v>540</v>
      </c>
      <c r="B8" s="40"/>
      <c r="C8" s="39"/>
      <c r="D8" s="40"/>
      <c r="E8" s="39"/>
      <c r="F8" s="40"/>
      <c r="G8" s="39"/>
      <c r="H8" s="40"/>
      <c r="I8" s="39"/>
      <c r="J8" s="40"/>
      <c r="K8" s="39"/>
      <c r="L8" s="40"/>
    </row>
    <row r="9" spans="1:12">
      <c r="A9" s="82" t="s">
        <v>541</v>
      </c>
      <c r="B9" s="40"/>
      <c r="C9" s="39"/>
      <c r="D9" s="40"/>
      <c r="E9" s="39"/>
      <c r="F9" s="40"/>
      <c r="G9" s="39"/>
      <c r="H9" s="40"/>
      <c r="I9" s="39"/>
      <c r="J9" s="40"/>
      <c r="K9" s="39"/>
      <c r="L9" s="40"/>
    </row>
    <row r="10" spans="1:12">
      <c r="A10" s="82" t="s">
        <v>350</v>
      </c>
      <c r="B10" s="40"/>
      <c r="C10" s="39">
        <v>253849.23840310681</v>
      </c>
      <c r="D10" s="40">
        <v>0</v>
      </c>
      <c r="E10" s="39">
        <v>0</v>
      </c>
      <c r="F10" s="40">
        <v>11286.884131957731</v>
      </c>
      <c r="G10" s="39">
        <v>55445.63016946031</v>
      </c>
      <c r="H10" s="40"/>
      <c r="I10" s="39"/>
      <c r="J10" s="40"/>
      <c r="K10" s="39"/>
      <c r="L10" s="40"/>
    </row>
    <row r="11" spans="1:12">
      <c r="A11" s="82" t="s">
        <v>353</v>
      </c>
      <c r="B11" s="40"/>
      <c r="C11" s="39"/>
      <c r="D11" s="40"/>
      <c r="E11" s="39"/>
      <c r="F11" s="40"/>
      <c r="G11" s="39"/>
      <c r="H11" s="40"/>
      <c r="I11" s="39"/>
      <c r="J11" s="40"/>
      <c r="K11" s="39"/>
      <c r="L11" s="40"/>
    </row>
    <row r="12" spans="1:12">
      <c r="A12" s="82" t="s">
        <v>542</v>
      </c>
      <c r="B12" s="40"/>
      <c r="C12" s="39"/>
      <c r="D12" s="40"/>
      <c r="E12" s="39"/>
      <c r="F12" s="40"/>
      <c r="G12" s="39"/>
      <c r="H12" s="40"/>
      <c r="I12" s="39"/>
      <c r="J12" s="40"/>
      <c r="K12" s="39"/>
      <c r="L12" s="40"/>
    </row>
    <row r="13" spans="1:12">
      <c r="A13" s="82" t="s">
        <v>545</v>
      </c>
      <c r="B13" s="40"/>
      <c r="C13" s="39"/>
      <c r="D13" s="40"/>
      <c r="E13" s="39"/>
      <c r="F13" s="40"/>
      <c r="G13" s="39"/>
      <c r="H13" s="40"/>
      <c r="I13" s="39"/>
      <c r="J13" s="40"/>
      <c r="K13" s="39"/>
      <c r="L13" s="40"/>
    </row>
    <row r="14" spans="1:12">
      <c r="A14" s="82" t="s">
        <v>547</v>
      </c>
      <c r="B14" s="40"/>
      <c r="C14" s="39"/>
      <c r="D14" s="40"/>
      <c r="E14" s="39"/>
      <c r="F14" s="40"/>
      <c r="G14" s="39"/>
      <c r="H14" s="40"/>
      <c r="I14" s="39"/>
      <c r="J14" s="40"/>
      <c r="K14" s="39"/>
      <c r="L14" s="40"/>
    </row>
    <row r="15" spans="1:12">
      <c r="A15" s="92" t="s">
        <v>589</v>
      </c>
      <c r="B15" s="112">
        <v>0</v>
      </c>
      <c r="C15" s="43">
        <v>253849.23840310681</v>
      </c>
      <c r="D15" s="112">
        <v>0</v>
      </c>
      <c r="E15" s="43">
        <v>0</v>
      </c>
      <c r="F15" s="112">
        <v>11286.884131957731</v>
      </c>
      <c r="G15" s="43">
        <v>55445.63016946031</v>
      </c>
      <c r="H15" s="112">
        <v>0</v>
      </c>
      <c r="I15" s="43">
        <v>0</v>
      </c>
      <c r="J15" s="112">
        <v>0</v>
      </c>
      <c r="K15" s="43">
        <v>0</v>
      </c>
      <c r="L15" s="112">
        <v>0</v>
      </c>
    </row>
    <row r="17" spans="3:7">
      <c r="C17" s="304"/>
      <c r="F17" s="304"/>
      <c r="G17" s="304"/>
    </row>
  </sheetData>
  <sheetProtection algorithmName="SHA-512" hashValue="2QT0vDuuVeF6bWtTUwmoxwPIdyo/DXCDJ4MkT71kxk2OfKnq990a78yOJP+Sgo8E6xrOhxBK+WtgWyASlX4V/w==" saltValue="urPTwuozTbKBl6Dtf6gddw==" spinCount="100000" sheet="1" objects="1" scenarios="1"/>
  <mergeCells count="1">
    <mergeCell ref="B3:L3"/>
  </mergeCells>
  <hyperlinks>
    <hyperlink ref="L1" location="'Table of contents'!A1" display="Table of contents" xr:uid="{E5563E5C-0F92-4C3C-887C-450DC1075091}"/>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AD9DB1-9268-4EB1-8B63-5512FA8F8050}">
  <sheetPr codeName="Blad27">
    <tabColor theme="8"/>
  </sheetPr>
  <dimension ref="A1:L14"/>
  <sheetViews>
    <sheetView showGridLines="0" workbookViewId="0"/>
  </sheetViews>
  <sheetFormatPr defaultColWidth="24.88671875" defaultRowHeight="14.4"/>
  <cols>
    <col min="1" max="1" width="26.33203125" customWidth="1"/>
    <col min="2" max="9" width="12.5546875" customWidth="1"/>
  </cols>
  <sheetData>
    <row r="1" spans="1:12">
      <c r="I1" s="328" t="s">
        <v>0</v>
      </c>
    </row>
    <row r="2" spans="1:12" ht="18.600000000000001" customHeight="1">
      <c r="A2" s="298" t="s">
        <v>590</v>
      </c>
      <c r="B2" s="215"/>
      <c r="C2" s="215"/>
      <c r="D2" s="215"/>
      <c r="E2" s="215"/>
      <c r="F2" s="215"/>
      <c r="G2" s="215"/>
      <c r="H2" s="215"/>
      <c r="I2" s="215"/>
      <c r="J2" s="2"/>
      <c r="K2" s="2"/>
      <c r="L2" s="2"/>
    </row>
    <row r="3" spans="1:12">
      <c r="A3" s="262" t="s">
        <v>192</v>
      </c>
      <c r="B3" s="388" t="s">
        <v>591</v>
      </c>
      <c r="C3" s="388"/>
      <c r="D3" s="388"/>
      <c r="E3" s="388"/>
      <c r="F3" s="388" t="s">
        <v>592</v>
      </c>
      <c r="G3" s="388"/>
      <c r="H3" s="388"/>
      <c r="I3" s="388"/>
      <c r="J3" s="2"/>
      <c r="K3" s="2"/>
      <c r="L3" s="2"/>
    </row>
    <row r="4" spans="1:12">
      <c r="A4" s="262"/>
      <c r="B4" s="389" t="s">
        <v>593</v>
      </c>
      <c r="C4" s="389"/>
      <c r="D4" s="389" t="s">
        <v>594</v>
      </c>
      <c r="E4" s="389"/>
      <c r="F4" s="389" t="s">
        <v>593</v>
      </c>
      <c r="G4" s="389"/>
      <c r="H4" s="389" t="s">
        <v>594</v>
      </c>
      <c r="I4" s="389"/>
      <c r="J4" s="283"/>
      <c r="K4" s="283"/>
      <c r="L4" s="283"/>
    </row>
    <row r="5" spans="1:12">
      <c r="A5" s="284"/>
      <c r="B5" s="280" t="s">
        <v>595</v>
      </c>
      <c r="C5" s="281" t="s">
        <v>596</v>
      </c>
      <c r="D5" s="280" t="s">
        <v>595</v>
      </c>
      <c r="E5" s="281" t="s">
        <v>596</v>
      </c>
      <c r="F5" s="280" t="s">
        <v>595</v>
      </c>
      <c r="G5" s="281" t="s">
        <v>596</v>
      </c>
      <c r="H5" s="280" t="s">
        <v>595</v>
      </c>
      <c r="I5" s="281" t="s">
        <v>596</v>
      </c>
    </row>
    <row r="6" spans="1:12">
      <c r="A6" s="82" t="s">
        <v>597</v>
      </c>
      <c r="B6" s="285"/>
      <c r="C6" s="39">
        <v>194503.27213999999</v>
      </c>
      <c r="D6" s="40">
        <v>0</v>
      </c>
      <c r="E6" s="39">
        <v>233830.05363000001</v>
      </c>
      <c r="F6" s="285"/>
      <c r="G6" s="286"/>
      <c r="H6" s="285"/>
      <c r="I6" s="286"/>
    </row>
    <row r="7" spans="1:12">
      <c r="A7" s="82" t="s">
        <v>598</v>
      </c>
      <c r="B7" s="40"/>
      <c r="C7" s="39"/>
      <c r="D7" s="40"/>
      <c r="E7" s="39"/>
      <c r="F7" s="40"/>
      <c r="G7" s="39"/>
      <c r="H7" s="40"/>
      <c r="I7" s="39"/>
    </row>
    <row r="8" spans="1:12">
      <c r="A8" s="82" t="s">
        <v>599</v>
      </c>
      <c r="B8" s="40"/>
      <c r="C8" s="39"/>
      <c r="D8" s="40"/>
      <c r="E8" s="39"/>
      <c r="F8" s="40"/>
      <c r="G8" s="39"/>
      <c r="H8" s="40"/>
      <c r="I8" s="39"/>
    </row>
    <row r="9" spans="1:12">
      <c r="A9" s="82" t="s">
        <v>600</v>
      </c>
      <c r="B9" s="40"/>
      <c r="C9" s="39"/>
      <c r="D9" s="40"/>
      <c r="E9" s="39"/>
      <c r="F9" s="40"/>
      <c r="G9" s="39"/>
      <c r="H9" s="40"/>
      <c r="I9" s="39"/>
    </row>
    <row r="10" spans="1:12">
      <c r="A10" s="82" t="s">
        <v>601</v>
      </c>
      <c r="B10" s="40"/>
      <c r="C10" s="39"/>
      <c r="D10" s="40"/>
      <c r="E10" s="39"/>
      <c r="F10" s="40"/>
      <c r="G10" s="39"/>
      <c r="H10" s="40"/>
      <c r="I10" s="39"/>
    </row>
    <row r="11" spans="1:12">
      <c r="A11" s="82" t="s">
        <v>602</v>
      </c>
      <c r="B11" s="40"/>
      <c r="C11" s="39"/>
      <c r="D11" s="40"/>
      <c r="E11" s="39"/>
      <c r="F11" s="40"/>
      <c r="G11" s="39"/>
      <c r="H11" s="40"/>
      <c r="I11" s="39"/>
    </row>
    <row r="12" spans="1:12">
      <c r="A12" s="82" t="s">
        <v>603</v>
      </c>
      <c r="B12" s="40"/>
      <c r="C12" s="39"/>
      <c r="D12" s="40"/>
      <c r="E12" s="39"/>
      <c r="F12" s="40"/>
      <c r="G12" s="39"/>
      <c r="H12" s="40"/>
      <c r="I12" s="39"/>
    </row>
    <row r="13" spans="1:12">
      <c r="A13" s="82" t="s">
        <v>604</v>
      </c>
      <c r="B13" s="40"/>
      <c r="C13" s="39"/>
      <c r="D13" s="40"/>
      <c r="E13" s="39"/>
      <c r="F13" s="40"/>
      <c r="G13" s="39"/>
      <c r="H13" s="40"/>
      <c r="I13" s="39"/>
    </row>
    <row r="14" spans="1:12">
      <c r="A14" s="92" t="s">
        <v>65</v>
      </c>
      <c r="B14" s="40"/>
      <c r="C14" s="43">
        <v>194503.27213999999</v>
      </c>
      <c r="D14" s="42"/>
      <c r="E14" s="43">
        <v>233830.05363000001</v>
      </c>
      <c r="F14" s="40"/>
      <c r="G14" s="39"/>
      <c r="H14" s="40"/>
      <c r="I14" s="39"/>
    </row>
  </sheetData>
  <sheetProtection algorithmName="SHA-512" hashValue="7EE4mmrXxN1ksVvqhmQyiKa6GqL3m8d56wup/LRuptD9QPrvyHfVvW/u0TTkpmRgkAvqJ2BzTktGjVrq4GoV3g==" saltValue="sbGG+pxRfHIgzoTZsPkivA==" spinCount="100000" sheet="1" objects="1" scenarios="1"/>
  <mergeCells count="6">
    <mergeCell ref="B3:E3"/>
    <mergeCell ref="F3:I3"/>
    <mergeCell ref="B4:C4"/>
    <mergeCell ref="D4:E4"/>
    <mergeCell ref="F4:G4"/>
    <mergeCell ref="H4:I4"/>
  </mergeCells>
  <hyperlinks>
    <hyperlink ref="I1" location="'Table of contents'!A1" display="Table of contents" xr:uid="{6F733F4E-CE9C-4A6C-99D2-D644105CD018}"/>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A397-3A45-449B-8B09-6D343BDF44FB}">
  <sheetPr codeName="Blad28">
    <tabColor theme="8"/>
  </sheetPr>
  <dimension ref="A1:C24"/>
  <sheetViews>
    <sheetView showGridLines="0" workbookViewId="0"/>
  </sheetViews>
  <sheetFormatPr defaultRowHeight="14.4"/>
  <cols>
    <col min="1" max="1" width="47" style="136" customWidth="1"/>
    <col min="2" max="3" width="12.5546875" customWidth="1"/>
  </cols>
  <sheetData>
    <row r="1" spans="1:3">
      <c r="C1" s="328" t="s">
        <v>0</v>
      </c>
    </row>
    <row r="2" spans="1:3">
      <c r="A2" s="299" t="s">
        <v>605</v>
      </c>
      <c r="B2" s="2"/>
      <c r="C2" s="2"/>
    </row>
    <row r="3" spans="1:3">
      <c r="A3" s="300" t="s">
        <v>192</v>
      </c>
      <c r="B3" s="113"/>
      <c r="C3" s="113"/>
    </row>
    <row r="4" spans="1:3">
      <c r="A4" s="301"/>
      <c r="B4" s="280" t="s">
        <v>606</v>
      </c>
      <c r="C4" s="281" t="s">
        <v>566</v>
      </c>
    </row>
    <row r="5" spans="1:3">
      <c r="A5" s="115" t="s">
        <v>607</v>
      </c>
      <c r="B5" s="271"/>
      <c r="C5" s="39"/>
    </row>
    <row r="6" spans="1:3" ht="21.6">
      <c r="A6" s="114" t="s">
        <v>608</v>
      </c>
      <c r="B6" s="40"/>
      <c r="C6" s="39"/>
    </row>
    <row r="7" spans="1:3">
      <c r="A7" s="114" t="s">
        <v>609</v>
      </c>
      <c r="B7" s="40">
        <v>109062.78477310701</v>
      </c>
      <c r="C7" s="39">
        <v>2181.25569546214</v>
      </c>
    </row>
    <row r="8" spans="1:3">
      <c r="A8" s="114" t="s">
        <v>610</v>
      </c>
      <c r="B8" s="40"/>
      <c r="C8" s="39"/>
    </row>
    <row r="9" spans="1:3">
      <c r="A9" s="114" t="s">
        <v>611</v>
      </c>
      <c r="B9" s="40"/>
      <c r="C9" s="39"/>
    </row>
    <row r="10" spans="1:3">
      <c r="A10" s="114" t="s">
        <v>612</v>
      </c>
      <c r="B10" s="40"/>
      <c r="C10" s="39"/>
    </row>
    <row r="11" spans="1:3">
      <c r="A11" s="114" t="s">
        <v>613</v>
      </c>
      <c r="B11" s="40"/>
      <c r="C11" s="271"/>
    </row>
    <row r="12" spans="1:3">
      <c r="A12" s="114" t="s">
        <v>614</v>
      </c>
      <c r="B12" s="40">
        <v>144786.45363</v>
      </c>
      <c r="C12" s="39">
        <v>2895.7290726000001</v>
      </c>
    </row>
    <row r="13" spans="1:3">
      <c r="A13" s="114" t="s">
        <v>615</v>
      </c>
      <c r="B13" s="40"/>
      <c r="C13" s="39"/>
    </row>
    <row r="14" spans="1:3">
      <c r="A14" s="114" t="s">
        <v>616</v>
      </c>
      <c r="B14" s="40"/>
      <c r="C14" s="39"/>
    </row>
    <row r="15" spans="1:3">
      <c r="A15" s="115" t="s">
        <v>617</v>
      </c>
      <c r="B15" s="271"/>
      <c r="C15" s="39"/>
    </row>
    <row r="16" spans="1:3" ht="21.6">
      <c r="A16" s="114" t="s">
        <v>618</v>
      </c>
      <c r="B16" s="40"/>
      <c r="C16" s="39"/>
    </row>
    <row r="17" spans="1:3">
      <c r="A17" s="114" t="s">
        <v>609</v>
      </c>
      <c r="B17" s="40"/>
      <c r="C17" s="39"/>
    </row>
    <row r="18" spans="1:3">
      <c r="A18" s="114" t="s">
        <v>610</v>
      </c>
      <c r="B18" s="40"/>
      <c r="C18" s="39"/>
    </row>
    <row r="19" spans="1:3">
      <c r="A19" s="114" t="s">
        <v>611</v>
      </c>
      <c r="B19" s="40"/>
      <c r="C19" s="39"/>
    </row>
    <row r="20" spans="1:3">
      <c r="A20" s="114" t="s">
        <v>612</v>
      </c>
      <c r="B20" s="40"/>
      <c r="C20" s="39"/>
    </row>
    <row r="21" spans="1:3">
      <c r="A21" s="114" t="s">
        <v>613</v>
      </c>
      <c r="B21" s="40"/>
      <c r="C21" s="271"/>
    </row>
    <row r="22" spans="1:3">
      <c r="A22" s="114" t="s">
        <v>614</v>
      </c>
      <c r="B22" s="40"/>
      <c r="C22" s="39"/>
    </row>
    <row r="23" spans="1:3">
      <c r="A23" s="114" t="s">
        <v>615</v>
      </c>
      <c r="B23" s="40"/>
      <c r="C23" s="39"/>
    </row>
    <row r="24" spans="1:3">
      <c r="A24" s="114" t="s">
        <v>616</v>
      </c>
      <c r="B24" s="40"/>
      <c r="C24" s="39"/>
    </row>
  </sheetData>
  <sheetProtection algorithmName="SHA-512" hashValue="wuryZfLbQJ2OI2bMMKsEOkc6D+iE//UOQ7Ca9bqgzz28SSwMMBLfwkxkHuaLov0tyhxq6rIhJ8NlmZPOCHGdNA==" saltValue="Bpj16uP8CMwIOCiTSUV9mA==" spinCount="100000" sheet="1" objects="1" scenarios="1"/>
  <hyperlinks>
    <hyperlink ref="C1" location="'Table of contents'!A1" display="Table of contents" xr:uid="{5754D80E-6AAC-42CF-8753-110FFAFEF005}"/>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CAAAE5-8D07-4BD0-8529-C8E071E0F402}">
  <sheetPr codeName="Blad29">
    <tabColor theme="8"/>
  </sheetPr>
  <dimension ref="A1:G10"/>
  <sheetViews>
    <sheetView showGridLines="0" workbookViewId="0"/>
  </sheetViews>
  <sheetFormatPr defaultRowHeight="14.4"/>
  <cols>
    <col min="1" max="1" width="47" customWidth="1"/>
    <col min="2" max="6" width="12.5546875" customWidth="1"/>
  </cols>
  <sheetData>
    <row r="1" spans="1:7">
      <c r="F1" s="329" t="s">
        <v>0</v>
      </c>
    </row>
    <row r="2" spans="1:7">
      <c r="A2" s="298" t="s">
        <v>619</v>
      </c>
      <c r="B2" s="215"/>
      <c r="C2" s="215"/>
      <c r="D2" s="215"/>
      <c r="E2" s="215"/>
      <c r="F2" s="215"/>
    </row>
    <row r="3" spans="1:7">
      <c r="A3" s="96" t="s">
        <v>169</v>
      </c>
      <c r="B3" s="113"/>
      <c r="C3" s="113"/>
      <c r="D3" s="113"/>
      <c r="E3" s="113"/>
      <c r="F3" s="113"/>
    </row>
    <row r="4" spans="1:7" ht="23.4" customHeight="1">
      <c r="A4" s="207"/>
      <c r="B4" s="390" t="s">
        <v>620</v>
      </c>
      <c r="C4" s="390"/>
      <c r="D4" s="390"/>
      <c r="E4" s="360" t="s">
        <v>621</v>
      </c>
      <c r="F4" s="360" t="s">
        <v>622</v>
      </c>
    </row>
    <row r="5" spans="1:7">
      <c r="A5" s="208" t="s">
        <v>623</v>
      </c>
      <c r="B5" s="203">
        <v>2022</v>
      </c>
      <c r="C5" s="80">
        <v>2021</v>
      </c>
      <c r="D5" s="209">
        <v>2020</v>
      </c>
      <c r="E5" s="381"/>
      <c r="F5" s="381"/>
    </row>
    <row r="6" spans="1:7">
      <c r="A6" s="114" t="s">
        <v>624</v>
      </c>
      <c r="B6" s="202">
        <v>121113</v>
      </c>
      <c r="C6" s="198">
        <v>139482</v>
      </c>
      <c r="D6" s="202">
        <v>153377</v>
      </c>
      <c r="E6" s="198">
        <v>20698.5327</v>
      </c>
      <c r="F6" s="202">
        <v>258731.65875</v>
      </c>
      <c r="G6" s="123"/>
    </row>
    <row r="7" spans="1:7" ht="21.6">
      <c r="A7" s="114" t="s">
        <v>625</v>
      </c>
      <c r="B7" s="202"/>
      <c r="C7" s="198"/>
      <c r="D7" s="202"/>
      <c r="E7" s="198"/>
      <c r="F7" s="202"/>
      <c r="G7" s="123"/>
    </row>
    <row r="8" spans="1:7">
      <c r="A8" s="114" t="s">
        <v>626</v>
      </c>
      <c r="B8" s="202"/>
      <c r="C8" s="198"/>
      <c r="D8" s="202"/>
      <c r="E8" s="198"/>
      <c r="F8" s="202"/>
      <c r="G8" s="123"/>
    </row>
    <row r="9" spans="1:7">
      <c r="A9" s="114" t="s">
        <v>627</v>
      </c>
      <c r="B9" s="202"/>
      <c r="C9" s="198"/>
      <c r="D9" s="202"/>
      <c r="E9" s="198"/>
      <c r="F9" s="202"/>
      <c r="G9" s="123"/>
    </row>
    <row r="10" spans="1:7">
      <c r="A10" s="114" t="s">
        <v>628</v>
      </c>
      <c r="B10" s="202"/>
      <c r="C10" s="198"/>
      <c r="D10" s="202"/>
      <c r="E10" s="198"/>
      <c r="F10" s="202"/>
      <c r="G10" s="123"/>
    </row>
  </sheetData>
  <sheetProtection algorithmName="SHA-512" hashValue="zvE3hQjhkANP+Z4C/1mBKydR6BffnIkrTCzZxSXNtPeGTQkhX/0xw4+m5UE4xx+K+oIIfHQWqy3zyn6t85n1Sg==" saltValue="uMVxe8COc4LU55zOKoYwhA==" spinCount="100000" sheet="1" objects="1" scenarios="1"/>
  <mergeCells count="3">
    <mergeCell ref="B4:D4"/>
    <mergeCell ref="E4:E5"/>
    <mergeCell ref="F4:F5"/>
  </mergeCells>
  <hyperlinks>
    <hyperlink ref="F1" location="'Table of contents'!A1" display="Table of contents" xr:uid="{3DB7A74F-79F5-4DB2-BA37-F85584AA60D4}"/>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66C4F0-63EF-49D0-968F-6D2BE3BEEA4F}">
  <sheetPr codeName="Blad3">
    <tabColor rgb="FF5B9BD5"/>
  </sheetPr>
  <dimension ref="A1:F36"/>
  <sheetViews>
    <sheetView showGridLines="0" workbookViewId="0"/>
  </sheetViews>
  <sheetFormatPr defaultRowHeight="14.4"/>
  <cols>
    <col min="1" max="1" width="55.5546875" customWidth="1"/>
    <col min="2" max="4" width="12.5546875" customWidth="1"/>
  </cols>
  <sheetData>
    <row r="1" spans="1:6">
      <c r="D1" s="328" t="s">
        <v>0</v>
      </c>
    </row>
    <row r="2" spans="1:6">
      <c r="A2" s="25" t="s">
        <v>34</v>
      </c>
      <c r="B2" s="3"/>
      <c r="C2" s="3"/>
      <c r="D2" s="3"/>
    </row>
    <row r="3" spans="1:6">
      <c r="A3" s="30"/>
      <c r="B3" s="41"/>
      <c r="C3" s="31"/>
      <c r="D3" s="32" t="s">
        <v>35</v>
      </c>
    </row>
    <row r="4" spans="1:6">
      <c r="A4" s="33" t="s">
        <v>36</v>
      </c>
      <c r="B4" s="34" t="s">
        <v>37</v>
      </c>
      <c r="C4" s="35" t="s">
        <v>37</v>
      </c>
      <c r="D4" s="36" t="s">
        <v>38</v>
      </c>
    </row>
    <row r="5" spans="1:6">
      <c r="A5" s="4"/>
      <c r="B5" s="34">
        <v>2022</v>
      </c>
      <c r="C5" s="35">
        <v>2021</v>
      </c>
      <c r="D5" s="36">
        <v>2022</v>
      </c>
    </row>
    <row r="6" spans="1:6">
      <c r="A6" s="22" t="s">
        <v>39</v>
      </c>
      <c r="B6" s="42">
        <v>3927.6583222003965</v>
      </c>
      <c r="C6" s="43">
        <v>3389.6728929999999</v>
      </c>
      <c r="D6" s="42">
        <f>B6*8%</f>
        <v>314.21266577603171</v>
      </c>
    </row>
    <row r="7" spans="1:6">
      <c r="A7" s="37" t="s">
        <v>40</v>
      </c>
      <c r="B7" s="40">
        <v>3927.6583222003965</v>
      </c>
      <c r="C7" s="39">
        <v>3389.6728929999999</v>
      </c>
      <c r="D7" s="40">
        <f t="shared" ref="D7:D33" si="0">B7*8%</f>
        <v>314.21266577603171</v>
      </c>
    </row>
    <row r="8" spans="1:6">
      <c r="A8" s="37" t="s">
        <v>41</v>
      </c>
      <c r="B8" s="40">
        <v>0</v>
      </c>
      <c r="C8" s="39">
        <v>0</v>
      </c>
      <c r="D8" s="40">
        <f t="shared" si="0"/>
        <v>0</v>
      </c>
    </row>
    <row r="9" spans="1:6">
      <c r="A9" s="37" t="s">
        <v>42</v>
      </c>
      <c r="B9" s="40">
        <v>0</v>
      </c>
      <c r="C9" s="39">
        <v>0</v>
      </c>
      <c r="D9" s="40">
        <f t="shared" si="0"/>
        <v>0</v>
      </c>
    </row>
    <row r="10" spans="1:6">
      <c r="A10" s="37" t="s">
        <v>43</v>
      </c>
      <c r="B10" s="40">
        <v>0</v>
      </c>
      <c r="C10" s="39">
        <v>0</v>
      </c>
      <c r="D10" s="40">
        <f t="shared" si="0"/>
        <v>0</v>
      </c>
    </row>
    <row r="11" spans="1:6">
      <c r="A11" s="37" t="s">
        <v>44</v>
      </c>
      <c r="B11" s="40">
        <v>0</v>
      </c>
      <c r="C11" s="39">
        <v>0</v>
      </c>
      <c r="D11" s="40">
        <f t="shared" si="0"/>
        <v>0</v>
      </c>
    </row>
    <row r="12" spans="1:6">
      <c r="A12" s="22" t="s">
        <v>45</v>
      </c>
      <c r="B12" s="42">
        <v>76.961612333218341</v>
      </c>
      <c r="C12" s="43">
        <v>70.329000000000008</v>
      </c>
      <c r="D12" s="42">
        <f t="shared" si="0"/>
        <v>6.1569289866574675</v>
      </c>
    </row>
    <row r="13" spans="1:6">
      <c r="A13" s="37" t="s">
        <v>46</v>
      </c>
      <c r="B13" s="40">
        <v>35.057176679183804</v>
      </c>
      <c r="C13" s="39">
        <v>28.625</v>
      </c>
      <c r="D13" s="40">
        <f t="shared" si="0"/>
        <v>2.8045741343347044</v>
      </c>
    </row>
    <row r="14" spans="1:6">
      <c r="A14" s="37" t="s">
        <v>47</v>
      </c>
      <c r="B14" s="40">
        <v>0</v>
      </c>
      <c r="C14" s="39">
        <v>0</v>
      </c>
      <c r="D14" s="40">
        <f t="shared" si="0"/>
        <v>0</v>
      </c>
      <c r="F14" s="57"/>
    </row>
    <row r="15" spans="1:6">
      <c r="A15" s="38" t="s">
        <v>48</v>
      </c>
      <c r="B15" s="40">
        <v>5.0769847680621396</v>
      </c>
      <c r="C15" s="39">
        <v>0.57399999999999995</v>
      </c>
      <c r="D15" s="40">
        <f t="shared" si="0"/>
        <v>0.4061587814449712</v>
      </c>
    </row>
    <row r="16" spans="1:6">
      <c r="A16" s="37" t="s">
        <v>49</v>
      </c>
      <c r="B16" s="40">
        <v>41.904435654034501</v>
      </c>
      <c r="C16" s="39">
        <v>41.128999999999998</v>
      </c>
      <c r="D16" s="40">
        <f t="shared" si="0"/>
        <v>3.35235485232276</v>
      </c>
    </row>
    <row r="17" spans="1:4">
      <c r="A17" s="37" t="s">
        <v>50</v>
      </c>
      <c r="B17" s="40">
        <v>0</v>
      </c>
      <c r="C17" s="39">
        <v>0</v>
      </c>
      <c r="D17" s="40">
        <f t="shared" si="0"/>
        <v>0</v>
      </c>
    </row>
    <row r="18" spans="1:4">
      <c r="A18" s="22" t="s">
        <v>51</v>
      </c>
      <c r="B18" s="42">
        <v>0</v>
      </c>
      <c r="C18" s="43">
        <v>0</v>
      </c>
      <c r="D18" s="42">
        <f t="shared" si="0"/>
        <v>0</v>
      </c>
    </row>
    <row r="19" spans="1:4">
      <c r="A19" s="22" t="s">
        <v>52</v>
      </c>
      <c r="B19" s="42">
        <v>0</v>
      </c>
      <c r="C19" s="43">
        <v>0</v>
      </c>
      <c r="D19" s="42">
        <f t="shared" si="0"/>
        <v>0</v>
      </c>
    </row>
    <row r="20" spans="1:4">
      <c r="A20" s="37" t="s">
        <v>53</v>
      </c>
      <c r="B20" s="40">
        <v>0</v>
      </c>
      <c r="C20" s="39">
        <v>0</v>
      </c>
      <c r="D20" s="40">
        <f t="shared" si="0"/>
        <v>0</v>
      </c>
    </row>
    <row r="21" spans="1:4">
      <c r="A21" s="37" t="s">
        <v>54</v>
      </c>
      <c r="B21" s="40">
        <v>0</v>
      </c>
      <c r="C21" s="39">
        <v>0</v>
      </c>
      <c r="D21" s="40">
        <f t="shared" si="0"/>
        <v>0</v>
      </c>
    </row>
    <row r="22" spans="1:4">
      <c r="A22" s="37" t="s">
        <v>55</v>
      </c>
      <c r="B22" s="40">
        <v>0</v>
      </c>
      <c r="C22" s="39">
        <v>0</v>
      </c>
      <c r="D22" s="40">
        <f t="shared" si="0"/>
        <v>0</v>
      </c>
    </row>
    <row r="23" spans="1:4">
      <c r="A23" s="37" t="s">
        <v>56</v>
      </c>
      <c r="B23" s="40">
        <v>0</v>
      </c>
      <c r="C23" s="39">
        <v>0</v>
      </c>
      <c r="D23" s="40">
        <f t="shared" si="0"/>
        <v>0</v>
      </c>
    </row>
    <row r="24" spans="1:4">
      <c r="A24" s="22" t="s">
        <v>57</v>
      </c>
      <c r="B24" s="42">
        <v>0</v>
      </c>
      <c r="C24" s="43">
        <v>0</v>
      </c>
      <c r="D24" s="42">
        <f t="shared" si="0"/>
        <v>0</v>
      </c>
    </row>
    <row r="25" spans="1:4">
      <c r="A25" s="37" t="s">
        <v>40</v>
      </c>
      <c r="B25" s="40">
        <v>0</v>
      </c>
      <c r="C25" s="39">
        <v>0</v>
      </c>
      <c r="D25" s="40">
        <f t="shared" si="0"/>
        <v>0</v>
      </c>
    </row>
    <row r="26" spans="1:4">
      <c r="A26" s="37" t="s">
        <v>58</v>
      </c>
      <c r="B26" s="40">
        <v>0</v>
      </c>
      <c r="C26" s="39">
        <v>0</v>
      </c>
      <c r="D26" s="40">
        <f t="shared" si="0"/>
        <v>0</v>
      </c>
    </row>
    <row r="27" spans="1:4">
      <c r="A27" s="22" t="s">
        <v>59</v>
      </c>
      <c r="B27" s="42">
        <v>0</v>
      </c>
      <c r="C27" s="43">
        <v>0</v>
      </c>
      <c r="D27" s="42">
        <f t="shared" si="0"/>
        <v>0</v>
      </c>
    </row>
    <row r="28" spans="1:4">
      <c r="A28" s="22" t="s">
        <v>60</v>
      </c>
      <c r="B28" s="42">
        <v>258.73166250000003</v>
      </c>
      <c r="C28" s="43">
        <v>265.90410000000003</v>
      </c>
      <c r="D28" s="42">
        <f t="shared" si="0"/>
        <v>20.698533000000001</v>
      </c>
    </row>
    <row r="29" spans="1:4">
      <c r="A29" s="37" t="s">
        <v>61</v>
      </c>
      <c r="B29" s="40">
        <v>258.73166250000003</v>
      </c>
      <c r="C29" s="39">
        <v>265.90410000000003</v>
      </c>
      <c r="D29" s="40">
        <f t="shared" si="0"/>
        <v>20.698533000000001</v>
      </c>
    </row>
    <row r="30" spans="1:4">
      <c r="A30" s="37" t="s">
        <v>62</v>
      </c>
      <c r="B30" s="40">
        <v>0</v>
      </c>
      <c r="C30" s="39">
        <v>0</v>
      </c>
      <c r="D30" s="40">
        <f t="shared" si="0"/>
        <v>0</v>
      </c>
    </row>
    <row r="31" spans="1:4">
      <c r="A31" s="37" t="s">
        <v>63</v>
      </c>
      <c r="B31" s="40">
        <v>0</v>
      </c>
      <c r="C31" s="39">
        <v>0</v>
      </c>
      <c r="D31" s="40">
        <f t="shared" si="0"/>
        <v>0</v>
      </c>
    </row>
    <row r="32" spans="1:4">
      <c r="A32" s="23" t="s">
        <v>64</v>
      </c>
      <c r="B32" s="42">
        <v>0</v>
      </c>
      <c r="C32" s="43">
        <v>0</v>
      </c>
      <c r="D32" s="42">
        <f t="shared" si="0"/>
        <v>0</v>
      </c>
    </row>
    <row r="33" spans="1:6">
      <c r="A33" s="22" t="s">
        <v>65</v>
      </c>
      <c r="B33" s="42">
        <v>4263.3515970336148</v>
      </c>
      <c r="C33" s="43">
        <v>3725.9059930000003</v>
      </c>
      <c r="D33" s="56">
        <f t="shared" si="0"/>
        <v>341.06812776268919</v>
      </c>
    </row>
    <row r="36" spans="1:6">
      <c r="B36" s="57"/>
      <c r="F36" s="317"/>
    </row>
  </sheetData>
  <sheetProtection algorithmName="SHA-512" hashValue="zX6c66e+hcmkuobv3+RcNnnyKqQSM9WeMYSI4G5+Car/LN5j/aOtTIug8vJLs+HZcYuhkoDXUMLJp0GrN94Q9g==" saltValue="C8mxyX8/dLd9YXWACyL5Eg==" spinCount="100000" sheet="1" objects="1" scenarios="1"/>
  <hyperlinks>
    <hyperlink ref="D1" location="'Table of contents'!A1" display="Table of contents" xr:uid="{83D8F752-D914-468E-9106-AF301D6FBDFE}"/>
  </hyperlink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AC5164-B822-415A-9BED-6F439A97D182}">
  <sheetPr codeName="Blad30">
    <tabColor theme="8"/>
  </sheetPr>
  <dimension ref="A1:D15"/>
  <sheetViews>
    <sheetView showGridLines="0" workbookViewId="0"/>
  </sheetViews>
  <sheetFormatPr defaultRowHeight="14.4"/>
  <cols>
    <col min="1" max="1" width="47" customWidth="1"/>
    <col min="2" max="4" width="12.5546875" customWidth="1"/>
  </cols>
  <sheetData>
    <row r="1" spans="1:4">
      <c r="D1" s="329" t="s">
        <v>0</v>
      </c>
    </row>
    <row r="2" spans="1:4">
      <c r="A2" s="298" t="s">
        <v>24</v>
      </c>
      <c r="B2" s="215"/>
      <c r="C2" s="215"/>
      <c r="D2" s="215"/>
    </row>
    <row r="3" spans="1:4">
      <c r="A3" s="96" t="s">
        <v>169</v>
      </c>
      <c r="B3" s="113"/>
      <c r="C3" s="113"/>
      <c r="D3" s="113"/>
    </row>
    <row r="4" spans="1:4">
      <c r="A4" s="113"/>
      <c r="B4" s="157">
        <v>2022</v>
      </c>
      <c r="C4" s="80">
        <v>2021</v>
      </c>
      <c r="D4" s="157">
        <v>2020</v>
      </c>
    </row>
    <row r="5" spans="1:4">
      <c r="A5" s="82" t="s">
        <v>629</v>
      </c>
      <c r="B5" s="202">
        <v>274623</v>
      </c>
      <c r="C5" s="198">
        <v>304208</v>
      </c>
      <c r="D5" s="202">
        <v>334996</v>
      </c>
    </row>
    <row r="6" spans="1:4">
      <c r="A6" s="82" t="s">
        <v>630</v>
      </c>
      <c r="B6" s="202">
        <v>157087</v>
      </c>
      <c r="C6" s="198">
        <v>166681</v>
      </c>
      <c r="D6" s="202">
        <v>194235</v>
      </c>
    </row>
    <row r="7" spans="1:4">
      <c r="A7" s="82" t="s">
        <v>631</v>
      </c>
      <c r="B7" s="202">
        <v>117536</v>
      </c>
      <c r="C7" s="198">
        <v>137527</v>
      </c>
      <c r="D7" s="202">
        <v>140761</v>
      </c>
    </row>
    <row r="8" spans="1:4">
      <c r="A8" s="82" t="s">
        <v>632</v>
      </c>
      <c r="B8" s="202">
        <v>6077</v>
      </c>
      <c r="C8" s="198">
        <v>6465</v>
      </c>
      <c r="D8" s="202">
        <v>9403</v>
      </c>
    </row>
    <row r="9" spans="1:4">
      <c r="A9" s="82" t="s">
        <v>633</v>
      </c>
      <c r="B9" s="202">
        <v>5370</v>
      </c>
      <c r="C9" s="198">
        <v>5722</v>
      </c>
      <c r="D9" s="202">
        <v>87</v>
      </c>
    </row>
    <row r="10" spans="1:4">
      <c r="A10" s="82" t="s">
        <v>634</v>
      </c>
      <c r="B10" s="202">
        <v>2870</v>
      </c>
      <c r="C10" s="198">
        <v>1754</v>
      </c>
      <c r="D10" s="202">
        <v>4400</v>
      </c>
    </row>
    <row r="11" spans="1:4">
      <c r="A11" s="82" t="s">
        <v>635</v>
      </c>
      <c r="B11" s="202">
        <v>0</v>
      </c>
      <c r="C11" s="198">
        <v>542</v>
      </c>
      <c r="D11" s="202">
        <v>1100</v>
      </c>
    </row>
    <row r="12" spans="1:4">
      <c r="A12" s="82" t="s">
        <v>636</v>
      </c>
      <c r="B12" s="202">
        <v>3577</v>
      </c>
      <c r="C12" s="198">
        <v>1955</v>
      </c>
      <c r="D12" s="202">
        <v>12616</v>
      </c>
    </row>
    <row r="13" spans="1:4">
      <c r="A13" s="82" t="s">
        <v>637</v>
      </c>
      <c r="B13" s="202">
        <v>0</v>
      </c>
      <c r="C13" s="198">
        <v>0</v>
      </c>
      <c r="D13" s="202">
        <v>0</v>
      </c>
    </row>
    <row r="14" spans="1:4">
      <c r="A14" s="82" t="s">
        <v>638</v>
      </c>
      <c r="B14" s="202">
        <v>0</v>
      </c>
      <c r="C14" s="198">
        <v>0</v>
      </c>
      <c r="D14" s="202">
        <v>0</v>
      </c>
    </row>
    <row r="15" spans="1:4">
      <c r="A15" s="92" t="s">
        <v>639</v>
      </c>
      <c r="B15" s="213">
        <v>121113</v>
      </c>
      <c r="C15" s="212">
        <v>139482</v>
      </c>
      <c r="D15" s="213">
        <v>153377</v>
      </c>
    </row>
  </sheetData>
  <sheetProtection algorithmName="SHA-512" hashValue="oUUTXd0s+AIPEJnzJazLI7iMZNu2FOwFBpyqkWOMODvIPaOUhB8s6W1LB4Gt0NhtsXMCjjwg4S9X4FjnXTe4uA==" saltValue="PDUu/hUY/gQS+1hd1FljyQ==" spinCount="100000" sheet="1" objects="1" scenarios="1"/>
  <hyperlinks>
    <hyperlink ref="D1" location="'Table of contents'!A1" display="Table of contents" xr:uid="{B0D1E600-7414-4BAA-A4EA-C9C2C138458E}"/>
  </hyperlink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E111D3-9BBF-459D-A5E0-E93343A9E4A1}">
  <sheetPr codeName="Blad31">
    <tabColor theme="8"/>
  </sheetPr>
  <dimension ref="A1:E23"/>
  <sheetViews>
    <sheetView showGridLines="0" workbookViewId="0"/>
  </sheetViews>
  <sheetFormatPr defaultRowHeight="14.4"/>
  <cols>
    <col min="1" max="1" width="60.6640625" bestFit="1" customWidth="1"/>
    <col min="2" max="2" width="15.44140625" bestFit="1" customWidth="1"/>
    <col min="3" max="3" width="18.33203125" bestFit="1" customWidth="1"/>
    <col min="4" max="4" width="16" bestFit="1" customWidth="1"/>
    <col min="5" max="5" width="15" bestFit="1" customWidth="1"/>
  </cols>
  <sheetData>
    <row r="1" spans="1:5">
      <c r="E1" s="328" t="s">
        <v>0</v>
      </c>
    </row>
    <row r="2" spans="1:5">
      <c r="A2" s="298" t="s">
        <v>640</v>
      </c>
      <c r="B2" s="215"/>
      <c r="C2" s="215"/>
      <c r="D2" s="215"/>
      <c r="E2" s="215"/>
    </row>
    <row r="3" spans="1:5">
      <c r="A3" s="262" t="s">
        <v>192</v>
      </c>
      <c r="B3" s="113"/>
      <c r="C3" s="113"/>
      <c r="D3" s="113"/>
      <c r="E3" s="113"/>
    </row>
    <row r="4" spans="1:5" ht="47.4" customHeight="1">
      <c r="A4" s="82" t="s">
        <v>641</v>
      </c>
      <c r="B4" s="314" t="s">
        <v>642</v>
      </c>
      <c r="C4" s="313" t="s">
        <v>643</v>
      </c>
      <c r="D4" s="314" t="s">
        <v>644</v>
      </c>
      <c r="E4" s="313" t="s">
        <v>645</v>
      </c>
    </row>
    <row r="5" spans="1:5" s="259" customFormat="1" ht="15" customHeight="1">
      <c r="A5" s="92" t="s">
        <v>646</v>
      </c>
      <c r="B5" s="42"/>
      <c r="C5" s="43"/>
      <c r="D5" s="42"/>
      <c r="E5" s="43"/>
    </row>
    <row r="6" spans="1:5" ht="15" customHeight="1">
      <c r="A6" s="305" t="s">
        <v>647</v>
      </c>
      <c r="B6" s="40">
        <v>4</v>
      </c>
      <c r="C6" s="39">
        <v>2</v>
      </c>
      <c r="D6" s="40">
        <v>1</v>
      </c>
      <c r="E6" s="39"/>
    </row>
    <row r="7" spans="1:5" ht="15" customHeight="1">
      <c r="A7" s="305" t="s">
        <v>648</v>
      </c>
      <c r="B7" s="40">
        <v>157</v>
      </c>
      <c r="C7" s="39">
        <v>601</v>
      </c>
      <c r="D7" s="40">
        <v>178</v>
      </c>
      <c r="E7" s="39"/>
    </row>
    <row r="8" spans="1:5" ht="15" customHeight="1">
      <c r="A8" s="305" t="s">
        <v>649</v>
      </c>
      <c r="B8" s="40">
        <f>B7</f>
        <v>157</v>
      </c>
      <c r="C8" s="39">
        <f>C7</f>
        <v>601</v>
      </c>
      <c r="D8" s="40">
        <f>D7</f>
        <v>178</v>
      </c>
      <c r="E8" s="39"/>
    </row>
    <row r="9" spans="1:5" ht="15" customHeight="1">
      <c r="A9" s="305" t="s">
        <v>650</v>
      </c>
      <c r="B9" s="40"/>
      <c r="C9" s="39"/>
      <c r="D9" s="40"/>
      <c r="E9" s="39"/>
    </row>
    <row r="10" spans="1:5" ht="15" customHeight="1">
      <c r="A10" s="305" t="s">
        <v>651</v>
      </c>
      <c r="B10" s="40"/>
      <c r="C10" s="39"/>
      <c r="D10" s="40"/>
      <c r="E10" s="39"/>
    </row>
    <row r="11" spans="1:5" s="259" customFormat="1" ht="15" customHeight="1">
      <c r="A11" s="305" t="s">
        <v>652</v>
      </c>
      <c r="B11" s="42"/>
      <c r="C11" s="39"/>
      <c r="D11" s="40"/>
      <c r="E11" s="39"/>
    </row>
    <row r="12" spans="1:5" ht="15" customHeight="1">
      <c r="A12" s="92" t="s">
        <v>653</v>
      </c>
      <c r="B12" s="40"/>
      <c r="C12" s="39"/>
      <c r="D12" s="40"/>
      <c r="E12" s="39"/>
    </row>
    <row r="13" spans="1:5" ht="15" customHeight="1">
      <c r="A13" s="82" t="s">
        <v>647</v>
      </c>
      <c r="B13" s="280"/>
      <c r="C13" s="39">
        <v>2</v>
      </c>
      <c r="D13" s="40">
        <v>1</v>
      </c>
      <c r="E13" s="281"/>
    </row>
    <row r="14" spans="1:5" ht="15" customHeight="1">
      <c r="A14" s="82" t="s">
        <v>654</v>
      </c>
      <c r="B14" s="285"/>
      <c r="C14" s="39">
        <v>67</v>
      </c>
      <c r="D14" s="40">
        <v>11</v>
      </c>
      <c r="E14" s="39"/>
    </row>
    <row r="15" spans="1:5" ht="15" customHeight="1">
      <c r="A15" s="82" t="s">
        <v>649</v>
      </c>
      <c r="B15" s="40"/>
      <c r="C15" s="39">
        <v>67</v>
      </c>
      <c r="D15" s="40">
        <v>11</v>
      </c>
      <c r="E15" s="39"/>
    </row>
    <row r="16" spans="1:5" ht="15" customHeight="1">
      <c r="A16" s="82" t="s">
        <v>655</v>
      </c>
      <c r="B16" s="40"/>
      <c r="C16" s="39">
        <v>34</v>
      </c>
      <c r="D16" s="40">
        <v>6</v>
      </c>
      <c r="E16" s="39"/>
    </row>
    <row r="17" spans="1:5" s="259" customFormat="1" ht="15" customHeight="1">
      <c r="A17" s="82" t="s">
        <v>656</v>
      </c>
      <c r="B17" s="42"/>
      <c r="C17" s="39">
        <v>0</v>
      </c>
      <c r="D17" s="40"/>
      <c r="E17" s="43"/>
    </row>
    <row r="18" spans="1:5" ht="15" customHeight="1">
      <c r="A18" s="82" t="s">
        <v>655</v>
      </c>
      <c r="B18" s="40"/>
      <c r="C18" s="39"/>
      <c r="D18" s="40"/>
      <c r="E18" s="39"/>
    </row>
    <row r="19" spans="1:5" ht="15" customHeight="1">
      <c r="A19" s="235" t="s">
        <v>650</v>
      </c>
      <c r="B19" s="40"/>
      <c r="C19" s="39"/>
      <c r="D19" s="40"/>
      <c r="E19" s="39"/>
    </row>
    <row r="20" spans="1:5" ht="15" customHeight="1">
      <c r="A20" s="82" t="s">
        <v>655</v>
      </c>
      <c r="B20" s="40"/>
      <c r="C20" s="39"/>
      <c r="D20" s="40"/>
      <c r="E20" s="39"/>
    </row>
    <row r="21" spans="1:5" ht="15" customHeight="1">
      <c r="A21" s="82" t="s">
        <v>652</v>
      </c>
      <c r="B21" s="40"/>
      <c r="C21" s="39"/>
      <c r="D21" s="40"/>
      <c r="E21" s="39"/>
    </row>
    <row r="22" spans="1:5" ht="15" customHeight="1">
      <c r="A22" s="82" t="s">
        <v>655</v>
      </c>
      <c r="B22" s="40"/>
      <c r="C22" s="39"/>
      <c r="D22" s="40"/>
      <c r="E22" s="43"/>
    </row>
    <row r="23" spans="1:5" s="259" customFormat="1" ht="15" customHeight="1">
      <c r="A23" s="92" t="s">
        <v>657</v>
      </c>
      <c r="B23" s="42">
        <f>B7</f>
        <v>157</v>
      </c>
      <c r="C23" s="43">
        <f>C7+C14</f>
        <v>668</v>
      </c>
      <c r="D23" s="42">
        <f>D7+D14</f>
        <v>189</v>
      </c>
      <c r="E23" s="307"/>
    </row>
  </sheetData>
  <sheetProtection algorithmName="SHA-512" hashValue="SKy0oC9IvonqaGxATaNgoe0veHfV+9Z5n69QQxNnkuJCfnDhG0+ZiVQWvQEjWcENMEuvc7B2sCSXv558Bk8wXg==" saltValue="O9pRMvhrhGVLUDFKnCnRdQ==" spinCount="100000" sheet="1" objects="1" scenarios="1"/>
  <hyperlinks>
    <hyperlink ref="E1" location="'Table of contents'!A1" display="Table of contents" xr:uid="{86F0DC28-9A2A-4ACF-B041-7154BE2AD583}"/>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0BCD9-D0C6-45D4-BEBE-238A2D269779}">
  <sheetPr codeName="Blad32">
    <tabColor theme="8"/>
  </sheetPr>
  <dimension ref="A1:I29"/>
  <sheetViews>
    <sheetView showGridLines="0" zoomScaleNormal="100" workbookViewId="0"/>
  </sheetViews>
  <sheetFormatPr defaultRowHeight="14.4"/>
  <cols>
    <col min="1" max="1" width="51" customWidth="1"/>
    <col min="2" max="2" width="21.44140625" customWidth="1"/>
    <col min="3" max="3" width="21.33203125" customWidth="1"/>
    <col min="4" max="4" width="17.33203125" customWidth="1"/>
    <col min="5" max="5" width="21.88671875" customWidth="1"/>
    <col min="6" max="6" width="19.88671875" customWidth="1"/>
    <col min="7" max="7" width="22.6640625" customWidth="1"/>
    <col min="8" max="8" width="21.6640625" customWidth="1"/>
    <col min="9" max="9" width="21.33203125" customWidth="1"/>
  </cols>
  <sheetData>
    <row r="1" spans="1:9">
      <c r="I1" s="328" t="s">
        <v>0</v>
      </c>
    </row>
    <row r="2" spans="1:9">
      <c r="A2" s="298" t="s">
        <v>658</v>
      </c>
      <c r="B2" s="215"/>
      <c r="C2" s="215"/>
      <c r="D2" s="215"/>
      <c r="E2" s="215"/>
      <c r="F2" s="215"/>
      <c r="G2" s="215"/>
      <c r="H2" s="215"/>
      <c r="I2" s="215"/>
    </row>
    <row r="3" spans="1:9">
      <c r="A3" s="262" t="s">
        <v>192</v>
      </c>
      <c r="B3" s="113"/>
      <c r="C3" s="113"/>
      <c r="D3" s="113"/>
      <c r="E3" s="113"/>
      <c r="F3" s="113"/>
      <c r="G3" s="113"/>
      <c r="H3" s="113"/>
      <c r="I3" s="113"/>
    </row>
    <row r="4" spans="1:9" ht="63.6" customHeight="1">
      <c r="A4" s="82" t="s">
        <v>659</v>
      </c>
      <c r="B4" s="308" t="s">
        <v>660</v>
      </c>
      <c r="C4" s="313" t="s">
        <v>661</v>
      </c>
      <c r="D4" s="308" t="s">
        <v>662</v>
      </c>
      <c r="E4" s="313" t="s">
        <v>663</v>
      </c>
      <c r="F4" s="308" t="s">
        <v>664</v>
      </c>
      <c r="G4" s="313" t="s">
        <v>665</v>
      </c>
      <c r="H4" s="308" t="s">
        <v>666</v>
      </c>
      <c r="I4" s="313" t="s">
        <v>667</v>
      </c>
    </row>
    <row r="5" spans="1:9" s="259" customFormat="1" ht="15" customHeight="1">
      <c r="A5" s="92" t="s">
        <v>642</v>
      </c>
      <c r="B5" s="42"/>
      <c r="C5" s="43"/>
      <c r="D5" s="42"/>
      <c r="E5" s="43"/>
      <c r="F5" s="42"/>
      <c r="G5" s="43"/>
      <c r="H5" s="42"/>
      <c r="I5" s="43"/>
    </row>
    <row r="6" spans="1:9" ht="15" customHeight="1">
      <c r="A6" s="305" t="s">
        <v>668</v>
      </c>
      <c r="B6" s="40"/>
      <c r="C6" s="39"/>
      <c r="D6" s="40"/>
      <c r="E6" s="39"/>
      <c r="F6" s="40"/>
      <c r="G6" s="39"/>
      <c r="H6" s="40"/>
      <c r="I6" s="39"/>
    </row>
    <row r="7" spans="1:9" ht="15" customHeight="1">
      <c r="A7" s="305" t="s">
        <v>669</v>
      </c>
      <c r="B7" s="40"/>
      <c r="C7" s="39"/>
      <c r="D7" s="40"/>
      <c r="E7" s="39"/>
      <c r="F7" s="40"/>
      <c r="G7" s="39"/>
      <c r="H7" s="40"/>
      <c r="I7" s="39"/>
    </row>
    <row r="8" spans="1:9" ht="15" customHeight="1">
      <c r="A8" s="305" t="s">
        <v>670</v>
      </c>
      <c r="B8" s="40"/>
      <c r="C8" s="39"/>
      <c r="D8" s="40"/>
      <c r="E8" s="39"/>
      <c r="F8" s="40"/>
      <c r="G8" s="39"/>
      <c r="H8" s="40"/>
      <c r="I8" s="39"/>
    </row>
    <row r="9" spans="1:9" ht="15" customHeight="1">
      <c r="A9" s="305" t="s">
        <v>671</v>
      </c>
      <c r="B9" s="40"/>
      <c r="C9" s="39"/>
      <c r="D9" s="40"/>
      <c r="E9" s="39"/>
      <c r="F9" s="40"/>
      <c r="G9" s="39"/>
      <c r="H9" s="40"/>
      <c r="I9" s="39"/>
    </row>
    <row r="10" spans="1:9" ht="15" customHeight="1">
      <c r="A10" s="305" t="s">
        <v>672</v>
      </c>
      <c r="B10" s="40"/>
      <c r="C10" s="39"/>
      <c r="D10" s="40"/>
      <c r="E10" s="39"/>
      <c r="F10" s="40"/>
      <c r="G10" s="39"/>
      <c r="H10" s="40"/>
      <c r="I10" s="39"/>
    </row>
    <row r="11" spans="1:9" s="259" customFormat="1" ht="15" customHeight="1">
      <c r="A11" s="92" t="s">
        <v>673</v>
      </c>
      <c r="B11" s="42">
        <f>SUM(B12:B16)</f>
        <v>187</v>
      </c>
      <c r="C11" s="43">
        <f>C12</f>
        <v>31</v>
      </c>
      <c r="D11" s="42">
        <f>D12</f>
        <v>156</v>
      </c>
      <c r="E11" s="43"/>
      <c r="F11" s="42"/>
      <c r="G11" s="43"/>
      <c r="H11" s="42"/>
      <c r="I11" s="43"/>
    </row>
    <row r="12" spans="1:9" ht="15" customHeight="1">
      <c r="A12" s="82" t="s">
        <v>668</v>
      </c>
      <c r="B12" s="40">
        <v>187</v>
      </c>
      <c r="C12" s="43">
        <v>31</v>
      </c>
      <c r="D12" s="40">
        <v>156</v>
      </c>
      <c r="E12" s="43">
        <v>0</v>
      </c>
      <c r="F12" s="40">
        <v>0</v>
      </c>
      <c r="G12" s="43">
        <v>0</v>
      </c>
      <c r="H12" s="40">
        <v>0</v>
      </c>
      <c r="I12" s="43">
        <v>0</v>
      </c>
    </row>
    <row r="13" spans="1:9" ht="15" customHeight="1">
      <c r="A13" s="82" t="s">
        <v>669</v>
      </c>
      <c r="B13" s="280"/>
      <c r="C13" s="281"/>
      <c r="D13" s="280"/>
      <c r="E13" s="281"/>
      <c r="F13" s="280"/>
      <c r="G13" s="281"/>
      <c r="H13" s="280"/>
      <c r="I13" s="281"/>
    </row>
    <row r="14" spans="1:9" ht="15" customHeight="1">
      <c r="A14" s="82" t="s">
        <v>670</v>
      </c>
      <c r="B14" s="285"/>
      <c r="C14" s="39"/>
      <c r="D14" s="285"/>
      <c r="E14" s="39"/>
      <c r="F14" s="285"/>
      <c r="G14" s="39"/>
      <c r="H14" s="285"/>
      <c r="I14" s="39"/>
    </row>
    <row r="15" spans="1:9" ht="15" customHeight="1">
      <c r="A15" s="82" t="s">
        <v>671</v>
      </c>
      <c r="B15" s="40"/>
      <c r="C15" s="39"/>
      <c r="D15" s="40"/>
      <c r="E15" s="39"/>
      <c r="F15" s="40"/>
      <c r="G15" s="39"/>
      <c r="H15" s="40"/>
      <c r="I15" s="39"/>
    </row>
    <row r="16" spans="1:9" ht="15" customHeight="1">
      <c r="A16" s="82" t="s">
        <v>672</v>
      </c>
      <c r="B16" s="40"/>
      <c r="C16" s="39"/>
      <c r="D16" s="40"/>
      <c r="E16" s="39"/>
      <c r="F16" s="40"/>
      <c r="G16" s="39"/>
      <c r="H16" s="40"/>
      <c r="I16" s="39"/>
    </row>
    <row r="17" spans="1:9" s="259" customFormat="1" ht="15" customHeight="1">
      <c r="A17" s="92" t="s">
        <v>644</v>
      </c>
      <c r="B17" s="42">
        <f>B18</f>
        <v>29</v>
      </c>
      <c r="C17" s="43">
        <f>C18</f>
        <v>3</v>
      </c>
      <c r="D17" s="42">
        <f>D18</f>
        <v>26</v>
      </c>
      <c r="E17" s="43">
        <v>0</v>
      </c>
      <c r="F17" s="42">
        <v>0</v>
      </c>
      <c r="G17" s="43">
        <v>0</v>
      </c>
      <c r="H17" s="42">
        <v>0</v>
      </c>
      <c r="I17" s="43">
        <v>0</v>
      </c>
    </row>
    <row r="18" spans="1:9" ht="15" customHeight="1">
      <c r="A18" s="82" t="s">
        <v>668</v>
      </c>
      <c r="B18" s="40">
        <v>29</v>
      </c>
      <c r="C18" s="39">
        <v>3</v>
      </c>
      <c r="D18" s="40">
        <v>26</v>
      </c>
      <c r="E18" s="39"/>
      <c r="F18" s="40"/>
      <c r="G18" s="39"/>
      <c r="H18" s="40"/>
      <c r="I18" s="39"/>
    </row>
    <row r="19" spans="1:9" ht="15" customHeight="1">
      <c r="A19" s="235" t="s">
        <v>669</v>
      </c>
      <c r="B19" s="40"/>
      <c r="C19" s="39"/>
      <c r="D19" s="40"/>
      <c r="E19" s="39"/>
      <c r="F19" s="40"/>
      <c r="G19" s="39"/>
      <c r="H19" s="40"/>
      <c r="I19" s="39"/>
    </row>
    <row r="20" spans="1:9" ht="15" customHeight="1">
      <c r="A20" s="82" t="s">
        <v>670</v>
      </c>
      <c r="B20" s="40"/>
      <c r="C20" s="39"/>
      <c r="D20" s="40"/>
      <c r="E20" s="39"/>
      <c r="F20" s="40"/>
      <c r="G20" s="39"/>
      <c r="H20" s="40"/>
      <c r="I20" s="39"/>
    </row>
    <row r="21" spans="1:9" ht="15" customHeight="1">
      <c r="A21" s="82" t="s">
        <v>671</v>
      </c>
      <c r="B21" s="40"/>
      <c r="C21" s="39"/>
      <c r="D21" s="40"/>
      <c r="E21" s="39"/>
      <c r="F21" s="40"/>
      <c r="G21" s="39"/>
      <c r="H21" s="40"/>
      <c r="I21" s="39"/>
    </row>
    <row r="22" spans="1:9" ht="15" customHeight="1">
      <c r="A22" s="82" t="s">
        <v>672</v>
      </c>
      <c r="B22" s="40"/>
      <c r="C22" s="43"/>
      <c r="D22" s="40"/>
      <c r="E22" s="43"/>
      <c r="F22" s="40"/>
      <c r="G22" s="43"/>
      <c r="H22" s="40"/>
      <c r="I22" s="43"/>
    </row>
    <row r="23" spans="1:9" s="259" customFormat="1" ht="15" customHeight="1">
      <c r="A23" s="92" t="s">
        <v>645</v>
      </c>
      <c r="B23" s="306"/>
      <c r="C23" s="307"/>
      <c r="D23" s="306"/>
      <c r="E23" s="307"/>
      <c r="F23" s="306"/>
      <c r="G23" s="307"/>
      <c r="H23" s="306"/>
      <c r="I23" s="307"/>
    </row>
    <row r="24" spans="1:9" ht="15" customHeight="1">
      <c r="A24" s="82" t="s">
        <v>668</v>
      </c>
      <c r="B24" s="285"/>
      <c r="C24" s="39"/>
      <c r="D24" s="285"/>
      <c r="E24" s="39"/>
      <c r="F24" s="285"/>
      <c r="G24" s="39"/>
      <c r="H24" s="285"/>
      <c r="I24" s="39"/>
    </row>
    <row r="25" spans="1:9" ht="15" customHeight="1">
      <c r="A25" s="82" t="s">
        <v>669</v>
      </c>
      <c r="B25" s="40"/>
      <c r="C25" s="39"/>
      <c r="D25" s="40"/>
      <c r="E25" s="39"/>
      <c r="F25" s="40"/>
      <c r="G25" s="39"/>
      <c r="H25" s="40"/>
      <c r="I25" s="39"/>
    </row>
    <row r="26" spans="1:9" ht="15" customHeight="1">
      <c r="A26" s="82" t="s">
        <v>670</v>
      </c>
      <c r="B26" s="40"/>
      <c r="C26" s="39"/>
      <c r="D26" s="40"/>
      <c r="E26" s="39"/>
      <c r="F26" s="40"/>
      <c r="G26" s="39"/>
      <c r="H26" s="40"/>
      <c r="I26" s="39"/>
    </row>
    <row r="27" spans="1:9" ht="15" customHeight="1">
      <c r="A27" s="82" t="s">
        <v>671</v>
      </c>
      <c r="B27" s="40"/>
      <c r="C27" s="39"/>
      <c r="D27" s="40"/>
      <c r="E27" s="39"/>
      <c r="F27" s="40"/>
      <c r="G27" s="39"/>
      <c r="H27" s="40"/>
      <c r="I27" s="39"/>
    </row>
    <row r="28" spans="1:9" ht="15" customHeight="1">
      <c r="A28" s="82" t="s">
        <v>672</v>
      </c>
      <c r="B28" s="40"/>
      <c r="C28" s="39"/>
      <c r="D28" s="40"/>
      <c r="E28" s="39"/>
      <c r="F28" s="40"/>
      <c r="G28" s="39"/>
      <c r="H28" s="40"/>
      <c r="I28" s="39"/>
    </row>
    <row r="29" spans="1:9">
      <c r="A29" s="92" t="s">
        <v>674</v>
      </c>
      <c r="B29" s="40">
        <f>B17+B11</f>
        <v>216</v>
      </c>
      <c r="C29" s="39">
        <f>C17+C11</f>
        <v>34</v>
      </c>
      <c r="D29" s="40">
        <f>D17+D11</f>
        <v>182</v>
      </c>
      <c r="E29" s="39">
        <f t="shared" ref="E29:I29" si="0">SUM(E6:E28)</f>
        <v>0</v>
      </c>
      <c r="F29" s="40">
        <f t="shared" si="0"/>
        <v>0</v>
      </c>
      <c r="G29" s="39">
        <f t="shared" si="0"/>
        <v>0</v>
      </c>
      <c r="H29" s="40">
        <f t="shared" si="0"/>
        <v>0</v>
      </c>
      <c r="I29" s="39">
        <f t="shared" si="0"/>
        <v>0</v>
      </c>
    </row>
  </sheetData>
  <sheetProtection algorithmName="SHA-512" hashValue="d1GrCHMUHmnat2rBTeaGAv8tia8e7lzDyPFJah8XNBAwGhjK2Ap8FGHFYybs6vqvKfh6/mZ4JPYv0t1xSyagwA==" saltValue="28zZMCdC3jRd1tI1CAlzFQ==" spinCount="100000" sheet="1" objects="1" scenarios="1"/>
  <hyperlinks>
    <hyperlink ref="I1" location="'Table of contents'!A1" display="Table of contents" xr:uid="{F9D81544-A63C-4123-B9FB-96E6082E051B}"/>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7CDCA-F976-417F-BE74-172171329906}">
  <sheetPr codeName="Blad33">
    <tabColor theme="8"/>
  </sheetPr>
  <dimension ref="A1:K12"/>
  <sheetViews>
    <sheetView showGridLines="0" zoomScaleNormal="100" workbookViewId="0"/>
  </sheetViews>
  <sheetFormatPr defaultRowHeight="14.4"/>
  <cols>
    <col min="1" max="1" width="60.6640625" bestFit="1" customWidth="1"/>
    <col min="2" max="11" width="15.88671875" customWidth="1"/>
  </cols>
  <sheetData>
    <row r="1" spans="1:11">
      <c r="K1" s="328" t="s">
        <v>0</v>
      </c>
    </row>
    <row r="2" spans="1:11">
      <c r="A2" s="298" t="s">
        <v>675</v>
      </c>
      <c r="B2" s="215"/>
      <c r="C2" s="215"/>
      <c r="D2" s="215"/>
      <c r="E2" s="215"/>
      <c r="F2" s="215"/>
      <c r="G2" s="215"/>
      <c r="H2" s="215"/>
      <c r="I2" s="215"/>
      <c r="J2" s="215"/>
      <c r="K2" s="2"/>
    </row>
    <row r="3" spans="1:11">
      <c r="A3" s="262" t="s">
        <v>192</v>
      </c>
      <c r="B3" s="214"/>
      <c r="C3" s="214"/>
      <c r="D3" s="214"/>
      <c r="E3" s="214"/>
      <c r="F3" s="214"/>
      <c r="G3" s="214"/>
      <c r="H3" s="214"/>
      <c r="I3" s="214"/>
      <c r="K3" s="214"/>
    </row>
    <row r="4" spans="1:11">
      <c r="A4" s="82"/>
      <c r="B4" s="391" t="s">
        <v>676</v>
      </c>
      <c r="C4" s="391"/>
      <c r="D4" s="392"/>
      <c r="E4" s="393" t="s">
        <v>677</v>
      </c>
      <c r="F4" s="391"/>
      <c r="G4" s="391"/>
      <c r="H4" s="391"/>
      <c r="I4" s="391"/>
      <c r="J4" s="391"/>
      <c r="K4" s="310"/>
    </row>
    <row r="5" spans="1:11" ht="47.4" customHeight="1">
      <c r="A5" s="82"/>
      <c r="B5" s="308" t="s">
        <v>642</v>
      </c>
      <c r="C5" s="315" t="s">
        <v>673</v>
      </c>
      <c r="D5" s="308" t="s">
        <v>678</v>
      </c>
      <c r="E5" s="315" t="s">
        <v>679</v>
      </c>
      <c r="F5" s="308" t="s">
        <v>680</v>
      </c>
      <c r="G5" s="315" t="s">
        <v>681</v>
      </c>
      <c r="H5" s="308" t="s">
        <v>682</v>
      </c>
      <c r="I5" s="315" t="s">
        <v>683</v>
      </c>
      <c r="J5" s="308" t="s">
        <v>684</v>
      </c>
      <c r="K5" s="315" t="s">
        <v>685</v>
      </c>
    </row>
    <row r="6" spans="1:11" s="259" customFormat="1" ht="15" customHeight="1">
      <c r="A6" s="92" t="s">
        <v>686</v>
      </c>
      <c r="B6" s="177"/>
      <c r="C6" s="177"/>
      <c r="D6" s="177"/>
      <c r="E6" s="177"/>
      <c r="F6" s="177"/>
      <c r="G6" s="177"/>
      <c r="H6" s="177"/>
      <c r="I6" s="177"/>
      <c r="J6" s="177"/>
      <c r="K6" s="311">
        <v>7</v>
      </c>
    </row>
    <row r="7" spans="1:11" ht="15" customHeight="1">
      <c r="A7" s="305" t="s">
        <v>687</v>
      </c>
      <c r="B7" s="40">
        <v>4</v>
      </c>
      <c r="C7" s="39">
        <v>2</v>
      </c>
      <c r="D7" s="40">
        <f>C7+B7</f>
        <v>6</v>
      </c>
      <c r="E7" s="177"/>
      <c r="F7" s="177"/>
      <c r="G7" s="177"/>
      <c r="H7" s="177"/>
      <c r="I7" s="177"/>
      <c r="J7" s="177"/>
      <c r="K7" s="312"/>
    </row>
    <row r="8" spans="1:11" ht="15" customHeight="1">
      <c r="A8" s="305" t="s">
        <v>688</v>
      </c>
      <c r="B8" s="177"/>
      <c r="C8" s="177"/>
      <c r="D8" s="177"/>
      <c r="E8" s="39"/>
      <c r="F8" s="40"/>
      <c r="G8" s="39"/>
      <c r="H8" s="40"/>
      <c r="I8" s="39"/>
      <c r="J8" s="40">
        <v>1</v>
      </c>
      <c r="K8" s="312"/>
    </row>
    <row r="9" spans="1:11" ht="15" customHeight="1">
      <c r="A9" s="305" t="s">
        <v>689</v>
      </c>
      <c r="B9" s="177"/>
      <c r="C9" s="177"/>
      <c r="D9" s="177"/>
      <c r="E9" s="39"/>
      <c r="F9" s="40"/>
      <c r="G9" s="39"/>
      <c r="H9" s="40"/>
      <c r="I9" s="39"/>
      <c r="J9" s="40"/>
      <c r="K9" s="312"/>
    </row>
    <row r="10" spans="1:11" ht="15" customHeight="1">
      <c r="A10" s="309" t="s">
        <v>690</v>
      </c>
      <c r="B10" s="40">
        <f>B11+B12</f>
        <v>157</v>
      </c>
      <c r="C10" s="39">
        <f>C11+C12</f>
        <v>668</v>
      </c>
      <c r="D10" s="40">
        <f>C10+B10</f>
        <v>825</v>
      </c>
      <c r="E10" s="39"/>
      <c r="F10" s="40"/>
      <c r="G10" s="39"/>
      <c r="H10" s="40"/>
      <c r="I10" s="39"/>
      <c r="J10" s="40">
        <f>J11+J12</f>
        <v>189</v>
      </c>
      <c r="K10" s="312"/>
    </row>
    <row r="11" spans="1:11" ht="15" customHeight="1">
      <c r="A11" s="305" t="s">
        <v>691</v>
      </c>
      <c r="B11" s="40"/>
      <c r="C11" s="39">
        <v>67</v>
      </c>
      <c r="D11" s="40">
        <f>C11+B11</f>
        <v>67</v>
      </c>
      <c r="E11" s="39"/>
      <c r="F11" s="40"/>
      <c r="G11" s="39"/>
      <c r="H11" s="40"/>
      <c r="I11" s="39"/>
      <c r="J11" s="40">
        <v>11</v>
      </c>
      <c r="K11" s="312"/>
    </row>
    <row r="12" spans="1:11" s="259" customFormat="1" ht="15" customHeight="1">
      <c r="A12" s="82" t="s">
        <v>692</v>
      </c>
      <c r="B12" s="40">
        <v>157</v>
      </c>
      <c r="C12" s="39">
        <v>601</v>
      </c>
      <c r="D12" s="40">
        <f>C12+B12</f>
        <v>758</v>
      </c>
      <c r="E12" s="39"/>
      <c r="F12" s="40"/>
      <c r="G12" s="39"/>
      <c r="H12" s="40"/>
      <c r="I12" s="39"/>
      <c r="J12" s="40">
        <v>178</v>
      </c>
      <c r="K12" s="312"/>
    </row>
  </sheetData>
  <sheetProtection algorithmName="SHA-512" hashValue="XUabWHsasteHuRFi+h9WC+kLMDIv1IB8Eb/bIDnMkbnVakyaM5/XAusX0/4zJEntiiucGh+Cpqm4Q77KSGCZxg==" saltValue="7N7G1bCNcPKbNaX/Mu1OYA==" spinCount="100000" sheet="1" objects="1" scenarios="1"/>
  <mergeCells count="2">
    <mergeCell ref="B4:D4"/>
    <mergeCell ref="E4:J4"/>
  </mergeCells>
  <conditionalFormatting sqref="B8:D9">
    <cfRule type="cellIs" dxfId="8" priority="1" stopIfTrue="1" operator="lessThan">
      <formula>0</formula>
    </cfRule>
  </conditionalFormatting>
  <conditionalFormatting sqref="B6:J6">
    <cfRule type="cellIs" dxfId="7" priority="5" stopIfTrue="1" operator="lessThan">
      <formula>0</formula>
    </cfRule>
  </conditionalFormatting>
  <conditionalFormatting sqref="E7:J7">
    <cfRule type="cellIs" dxfId="6" priority="4" stopIfTrue="1" operator="lessThan">
      <formula>0</formula>
    </cfRule>
  </conditionalFormatting>
  <conditionalFormatting sqref="K7:K12">
    <cfRule type="cellIs" dxfId="5" priority="2" stopIfTrue="1" operator="lessThan">
      <formula>0</formula>
    </cfRule>
  </conditionalFormatting>
  <hyperlinks>
    <hyperlink ref="K1" location="'Table of contents'!A1" display="Table of contents" xr:uid="{CE293295-9A97-4C9A-9B30-3875AAFCF95E}"/>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3AEE3E-F489-4A41-B619-5443F233294E}">
  <sheetPr codeName="Blad34">
    <tabColor theme="8"/>
  </sheetPr>
  <dimension ref="A1:I17"/>
  <sheetViews>
    <sheetView showGridLines="0" workbookViewId="0"/>
  </sheetViews>
  <sheetFormatPr defaultRowHeight="14.4"/>
  <cols>
    <col min="1" max="1" width="51.5546875" customWidth="1"/>
    <col min="2" max="9" width="12.5546875" customWidth="1"/>
  </cols>
  <sheetData>
    <row r="1" spans="1:9">
      <c r="I1" s="329" t="s">
        <v>0</v>
      </c>
    </row>
    <row r="2" spans="1:9" ht="15.6">
      <c r="A2" s="298" t="s">
        <v>759</v>
      </c>
      <c r="B2" s="331"/>
      <c r="C2" s="331"/>
      <c r="D2" s="331"/>
      <c r="E2" s="331"/>
      <c r="F2" s="331"/>
      <c r="G2" s="331"/>
      <c r="H2" s="331"/>
      <c r="I2" s="331"/>
    </row>
    <row r="3" spans="1:9" ht="15.6">
      <c r="A3" s="96" t="s">
        <v>169</v>
      </c>
      <c r="B3" s="158"/>
      <c r="C3" s="159"/>
      <c r="D3" s="159"/>
      <c r="E3" s="160"/>
      <c r="F3" s="160"/>
      <c r="G3" s="159"/>
      <c r="H3" s="159"/>
      <c r="I3" s="160"/>
    </row>
    <row r="4" spans="1:9" ht="25.2" customHeight="1">
      <c r="A4" s="169"/>
      <c r="B4" s="394" t="s">
        <v>693</v>
      </c>
      <c r="C4" s="395"/>
      <c r="D4" s="394" t="s">
        <v>694</v>
      </c>
      <c r="E4" s="396"/>
      <c r="F4" s="394" t="s">
        <v>695</v>
      </c>
      <c r="G4" s="396"/>
      <c r="H4" s="397" t="s">
        <v>696</v>
      </c>
      <c r="I4" s="398"/>
    </row>
    <row r="5" spans="1:9" ht="25.2">
      <c r="A5" s="170"/>
      <c r="B5" s="168"/>
      <c r="C5" s="167" t="s">
        <v>697</v>
      </c>
      <c r="D5" s="171"/>
      <c r="E5" s="167" t="s">
        <v>697</v>
      </c>
      <c r="F5" s="171"/>
      <c r="G5" s="167" t="s">
        <v>698</v>
      </c>
      <c r="H5" s="171"/>
      <c r="I5" s="167" t="s">
        <v>698</v>
      </c>
    </row>
    <row r="6" spans="1:9">
      <c r="A6" s="161"/>
      <c r="B6" s="172" t="s">
        <v>699</v>
      </c>
      <c r="C6" s="162" t="s">
        <v>700</v>
      </c>
      <c r="D6" s="172" t="s">
        <v>701</v>
      </c>
      <c r="E6" s="162" t="s">
        <v>702</v>
      </c>
      <c r="F6" s="172" t="s">
        <v>703</v>
      </c>
      <c r="G6" s="162" t="s">
        <v>704</v>
      </c>
      <c r="H6" s="172" t="s">
        <v>705</v>
      </c>
      <c r="I6" s="162" t="s">
        <v>706</v>
      </c>
    </row>
    <row r="7" spans="1:9">
      <c r="A7" s="163" t="s">
        <v>707</v>
      </c>
      <c r="B7" s="173">
        <f>4122742633.72418/1000</f>
        <v>4122742.6337241801</v>
      </c>
      <c r="C7" s="174"/>
      <c r="D7" s="177"/>
      <c r="E7" s="177"/>
      <c r="F7" s="173">
        <f>9282771781.60961/1000</f>
        <v>9282771.7816096097</v>
      </c>
      <c r="G7" s="174">
        <f>813861810.62/1000</f>
        <v>813861.81062</v>
      </c>
      <c r="H7" s="177"/>
      <c r="I7" s="177"/>
    </row>
    <row r="8" spans="1:9">
      <c r="A8" s="164" t="s">
        <v>708</v>
      </c>
      <c r="B8" s="173"/>
      <c r="C8" s="174"/>
      <c r="D8" s="177"/>
      <c r="E8" s="177"/>
      <c r="F8" s="173"/>
      <c r="G8" s="174"/>
      <c r="H8" s="177"/>
      <c r="I8" s="177"/>
    </row>
    <row r="9" spans="1:9">
      <c r="A9" s="164" t="s">
        <v>463</v>
      </c>
      <c r="B9" s="173"/>
      <c r="C9" s="174"/>
      <c r="D9" s="173"/>
      <c r="E9" s="174"/>
      <c r="F9" s="173"/>
      <c r="G9" s="174"/>
      <c r="H9" s="173"/>
      <c r="I9" s="174"/>
    </row>
    <row r="10" spans="1:9">
      <c r="A10" s="165" t="s">
        <v>709</v>
      </c>
      <c r="B10" s="173"/>
      <c r="C10" s="174"/>
      <c r="D10" s="173"/>
      <c r="E10" s="174"/>
      <c r="F10" s="173"/>
      <c r="G10" s="174"/>
      <c r="H10" s="173"/>
      <c r="I10" s="174"/>
    </row>
    <row r="11" spans="1:9">
      <c r="A11" s="165" t="s">
        <v>710</v>
      </c>
      <c r="B11" s="173"/>
      <c r="C11" s="174"/>
      <c r="D11" s="173"/>
      <c r="E11" s="174"/>
      <c r="F11" s="173"/>
      <c r="G11" s="174"/>
      <c r="H11" s="173"/>
      <c r="I11" s="174"/>
    </row>
    <row r="12" spans="1:9">
      <c r="A12" s="165" t="s">
        <v>711</v>
      </c>
      <c r="B12" s="173"/>
      <c r="C12" s="174"/>
      <c r="D12" s="173"/>
      <c r="E12" s="174"/>
      <c r="F12" s="173"/>
      <c r="G12" s="174"/>
      <c r="H12" s="173"/>
      <c r="I12" s="174"/>
    </row>
    <row r="13" spans="1:9">
      <c r="A13" s="165" t="s">
        <v>712</v>
      </c>
      <c r="B13" s="173"/>
      <c r="C13" s="174"/>
      <c r="D13" s="173"/>
      <c r="E13" s="174"/>
      <c r="F13" s="173"/>
      <c r="G13" s="174"/>
      <c r="H13" s="173"/>
      <c r="I13" s="174"/>
    </row>
    <row r="14" spans="1:9">
      <c r="A14" s="165" t="s">
        <v>713</v>
      </c>
      <c r="B14" s="173"/>
      <c r="C14" s="174"/>
      <c r="D14" s="173"/>
      <c r="E14" s="174"/>
      <c r="F14" s="173"/>
      <c r="G14" s="174"/>
      <c r="H14" s="173"/>
      <c r="I14" s="174"/>
    </row>
    <row r="15" spans="1:9">
      <c r="A15" s="164" t="s">
        <v>427</v>
      </c>
      <c r="B15" s="173">
        <f>B7</f>
        <v>4122742.6337241801</v>
      </c>
      <c r="C15" s="174"/>
      <c r="D15" s="178"/>
      <c r="E15" s="178"/>
      <c r="F15" s="173">
        <f>9282771781.60961/1000</f>
        <v>9282771.7816096097</v>
      </c>
      <c r="G15" s="174"/>
      <c r="H15" s="178"/>
      <c r="I15" s="178"/>
    </row>
    <row r="16" spans="1:9">
      <c r="A16" s="165" t="s">
        <v>714</v>
      </c>
      <c r="B16" s="173">
        <f>3851526407.43714/1000</f>
        <v>3851526.4074371401</v>
      </c>
      <c r="C16" s="174"/>
      <c r="D16" s="178"/>
      <c r="E16" s="178"/>
      <c r="F16" s="173">
        <f>7582498722.30641/1000</f>
        <v>7582498.7223064099</v>
      </c>
      <c r="G16" s="174"/>
      <c r="H16" s="178"/>
      <c r="I16" s="178"/>
    </row>
    <row r="17" spans="1:9">
      <c r="A17" s="166" t="s">
        <v>715</v>
      </c>
      <c r="B17" s="175"/>
      <c r="C17" s="176"/>
      <c r="D17" s="175"/>
      <c r="E17" s="176"/>
      <c r="F17" s="175"/>
      <c r="G17" s="176"/>
      <c r="H17" s="175"/>
      <c r="I17" s="176"/>
    </row>
  </sheetData>
  <sheetProtection algorithmName="SHA-512" hashValue="zmvur2RULgw3WD0gBOzlEjQLZ5yp2SQIfNx38av8ZMEpHMc3Pib/3sq1iBfDbeHPAaB9iHVTQy1e4P+5HwG2IQ==" saltValue="1lptjMm4n9edHqRnPL0GOQ==" spinCount="100000" sheet="1" objects="1" scenarios="1"/>
  <mergeCells count="4">
    <mergeCell ref="B4:C4"/>
    <mergeCell ref="D4:E4"/>
    <mergeCell ref="F4:G4"/>
    <mergeCell ref="H4:I4"/>
  </mergeCells>
  <conditionalFormatting sqref="B7:I16">
    <cfRule type="cellIs" dxfId="4" priority="1" stopIfTrue="1" operator="lessThan">
      <formula>0</formula>
    </cfRule>
  </conditionalFormatting>
  <hyperlinks>
    <hyperlink ref="I1" location="'Table of contents'!A1" display="Table of contents" xr:uid="{3FAEF26C-C14A-4A7E-9FE7-29D1E4F1DA88}"/>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8BCFF-774C-4602-B55B-A69F067129CC}">
  <sheetPr codeName="Blad35">
    <tabColor theme="8"/>
  </sheetPr>
  <dimension ref="A1:E22"/>
  <sheetViews>
    <sheetView showGridLines="0" workbookViewId="0"/>
  </sheetViews>
  <sheetFormatPr defaultRowHeight="14.4"/>
  <cols>
    <col min="1" max="1" width="51.5546875" customWidth="1"/>
    <col min="2" max="5" width="12.5546875" customWidth="1"/>
  </cols>
  <sheetData>
    <row r="1" spans="1:5">
      <c r="E1" s="329" t="s">
        <v>0</v>
      </c>
    </row>
    <row r="2" spans="1:5">
      <c r="A2" s="298" t="s">
        <v>716</v>
      </c>
      <c r="B2" s="332"/>
      <c r="C2" s="332"/>
      <c r="D2" s="332"/>
      <c r="E2" s="332"/>
    </row>
    <row r="3" spans="1:5">
      <c r="A3" s="96" t="s">
        <v>169</v>
      </c>
      <c r="B3" s="179"/>
      <c r="C3" s="179"/>
      <c r="D3" s="179"/>
      <c r="E3" s="179"/>
    </row>
    <row r="4" spans="1:5">
      <c r="A4" s="181"/>
      <c r="B4" s="188" t="s">
        <v>717</v>
      </c>
      <c r="C4" s="189"/>
      <c r="D4" s="188" t="s">
        <v>718</v>
      </c>
      <c r="E4" s="189"/>
    </row>
    <row r="5" spans="1:5" ht="28.95" customHeight="1">
      <c r="A5" s="184"/>
      <c r="B5" s="394" t="s">
        <v>719</v>
      </c>
      <c r="C5" s="396"/>
      <c r="D5" s="394" t="s">
        <v>720</v>
      </c>
      <c r="E5" s="396"/>
    </row>
    <row r="6" spans="1:5" ht="25.2">
      <c r="A6" s="185"/>
      <c r="B6" s="186"/>
      <c r="C6" s="167" t="s">
        <v>697</v>
      </c>
      <c r="D6" s="187"/>
      <c r="E6" s="167" t="s">
        <v>698</v>
      </c>
    </row>
    <row r="7" spans="1:5">
      <c r="A7" s="182"/>
      <c r="B7" s="172" t="s">
        <v>699</v>
      </c>
      <c r="C7" s="162" t="s">
        <v>700</v>
      </c>
      <c r="D7" s="172" t="s">
        <v>701</v>
      </c>
      <c r="E7" s="162" t="s">
        <v>703</v>
      </c>
    </row>
    <row r="8" spans="1:5">
      <c r="A8" s="190" t="s">
        <v>721</v>
      </c>
      <c r="B8" s="191">
        <v>424155.59923588345</v>
      </c>
      <c r="C8" s="191">
        <v>424155.59923588345</v>
      </c>
      <c r="D8" s="191">
        <v>45403.000038931001</v>
      </c>
      <c r="E8" s="191">
        <v>45403.000038931001</v>
      </c>
    </row>
    <row r="9" spans="1:5">
      <c r="A9" s="164" t="s">
        <v>722</v>
      </c>
      <c r="B9" s="191" t="s">
        <v>723</v>
      </c>
      <c r="C9" s="302" t="s">
        <v>723</v>
      </c>
      <c r="D9" s="191" t="s">
        <v>723</v>
      </c>
      <c r="E9" s="302" t="s">
        <v>723</v>
      </c>
    </row>
    <row r="10" spans="1:5">
      <c r="A10" s="164" t="s">
        <v>708</v>
      </c>
      <c r="B10" s="191" t="s">
        <v>723</v>
      </c>
      <c r="C10" s="302" t="s">
        <v>723</v>
      </c>
      <c r="D10" s="191" t="s">
        <v>723</v>
      </c>
      <c r="E10" s="302" t="s">
        <v>723</v>
      </c>
    </row>
    <row r="11" spans="1:5">
      <c r="A11" s="164" t="s">
        <v>463</v>
      </c>
      <c r="B11" s="191">
        <v>424155.59923588345</v>
      </c>
      <c r="C11" s="302">
        <v>424155.59923588345</v>
      </c>
      <c r="D11" s="191">
        <v>45403.000038931001</v>
      </c>
      <c r="E11" s="302">
        <v>45403.000038931001</v>
      </c>
    </row>
    <row r="12" spans="1:5">
      <c r="A12" s="165" t="s">
        <v>709</v>
      </c>
      <c r="B12" s="191" t="s">
        <v>723</v>
      </c>
      <c r="C12" s="302" t="s">
        <v>723</v>
      </c>
      <c r="D12" s="191" t="s">
        <v>723</v>
      </c>
      <c r="E12" s="302" t="s">
        <v>723</v>
      </c>
    </row>
    <row r="13" spans="1:5">
      <c r="A13" s="165" t="s">
        <v>710</v>
      </c>
      <c r="B13" s="191" t="s">
        <v>723</v>
      </c>
      <c r="C13" s="302" t="s">
        <v>723</v>
      </c>
      <c r="D13" s="191" t="s">
        <v>723</v>
      </c>
      <c r="E13" s="302" t="s">
        <v>723</v>
      </c>
    </row>
    <row r="14" spans="1:5">
      <c r="A14" s="165" t="s">
        <v>711</v>
      </c>
      <c r="B14" s="191">
        <v>424155.59923588345</v>
      </c>
      <c r="C14" s="302">
        <v>424155.59923588345</v>
      </c>
      <c r="D14" s="191">
        <v>45403.000038931001</v>
      </c>
      <c r="E14" s="302">
        <v>45403.000038931001</v>
      </c>
    </row>
    <row r="15" spans="1:5">
      <c r="A15" s="165" t="s">
        <v>712</v>
      </c>
      <c r="B15" s="191" t="s">
        <v>723</v>
      </c>
      <c r="C15" s="302" t="s">
        <v>723</v>
      </c>
      <c r="D15" s="191" t="s">
        <v>723</v>
      </c>
      <c r="E15" s="302" t="s">
        <v>723</v>
      </c>
    </row>
    <row r="16" spans="1:5">
      <c r="A16" s="165" t="s">
        <v>713</v>
      </c>
      <c r="B16" s="191" t="s">
        <v>723</v>
      </c>
      <c r="C16" s="302" t="s">
        <v>723</v>
      </c>
      <c r="D16" s="191" t="s">
        <v>723</v>
      </c>
      <c r="E16" s="302" t="s">
        <v>723</v>
      </c>
    </row>
    <row r="17" spans="1:5">
      <c r="A17" s="164" t="s">
        <v>724</v>
      </c>
      <c r="B17" s="191" t="s">
        <v>723</v>
      </c>
      <c r="C17" s="302" t="s">
        <v>723</v>
      </c>
      <c r="D17" s="191" t="s">
        <v>723</v>
      </c>
      <c r="E17" s="302" t="s">
        <v>723</v>
      </c>
    </row>
    <row r="18" spans="1:5">
      <c r="A18" s="164" t="s">
        <v>725</v>
      </c>
      <c r="B18" s="191" t="s">
        <v>723</v>
      </c>
      <c r="C18" s="302" t="s">
        <v>723</v>
      </c>
      <c r="D18" s="191" t="s">
        <v>723</v>
      </c>
      <c r="E18" s="302" t="s">
        <v>723</v>
      </c>
    </row>
    <row r="19" spans="1:5" ht="21.6" customHeight="1">
      <c r="A19" s="192" t="s">
        <v>726</v>
      </c>
      <c r="B19" s="191" t="s">
        <v>723</v>
      </c>
      <c r="C19" s="302" t="s">
        <v>723</v>
      </c>
      <c r="D19" s="191" t="s">
        <v>723</v>
      </c>
      <c r="E19" s="302" t="s">
        <v>723</v>
      </c>
    </row>
    <row r="20" spans="1:5">
      <c r="A20" s="192" t="s">
        <v>727</v>
      </c>
      <c r="B20" s="191"/>
      <c r="C20" s="193"/>
      <c r="D20" s="191" t="s">
        <v>723</v>
      </c>
      <c r="E20" s="302" t="s">
        <v>723</v>
      </c>
    </row>
    <row r="21" spans="1:5">
      <c r="A21" s="190" t="s">
        <v>728</v>
      </c>
      <c r="B21" s="191">
        <v>4336435.15019425</v>
      </c>
      <c r="C21" s="191">
        <v>424155.59923588345</v>
      </c>
      <c r="D21" s="193"/>
      <c r="E21" s="193"/>
    </row>
    <row r="22" spans="1:5">
      <c r="A22" s="303" t="s">
        <v>715</v>
      </c>
      <c r="B22" s="113"/>
      <c r="C22" s="113"/>
      <c r="D22" s="113"/>
      <c r="E22" s="113"/>
    </row>
  </sheetData>
  <sheetProtection algorithmName="SHA-512" hashValue="thsNDzQpXN1BDOI7qg+IiB3BC8GowrT0f5zdUedHMuuBO2kYlZ3Ww+vjvSmKINTyJoJ6/9G7zZqeAt46civL/Q==" saltValue="rtSjYVUYVI/mWcZ9u3obHg==" spinCount="100000" sheet="1" objects="1" scenarios="1"/>
  <mergeCells count="2">
    <mergeCell ref="B5:C5"/>
    <mergeCell ref="D5:E5"/>
  </mergeCells>
  <conditionalFormatting sqref="B4:B7">
    <cfRule type="cellIs" dxfId="3" priority="1" stopIfTrue="1" operator="lessThan">
      <formula>0</formula>
    </cfRule>
  </conditionalFormatting>
  <conditionalFormatting sqref="B8:E21">
    <cfRule type="cellIs" dxfId="2" priority="2" stopIfTrue="1" operator="lessThan">
      <formula>0</formula>
    </cfRule>
  </conditionalFormatting>
  <conditionalFormatting sqref="D4:D7 C7 E7">
    <cfRule type="cellIs" dxfId="1" priority="4" stopIfTrue="1" operator="lessThan">
      <formula>0</formula>
    </cfRule>
  </conditionalFormatting>
  <hyperlinks>
    <hyperlink ref="E1" location="'Table of contents'!A1" display="Table of contents" xr:uid="{99CE52D3-184B-4A90-8F34-94FA11B9A49D}"/>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226217-E269-42B4-A014-97BD06F88CE4}">
  <sheetPr codeName="Blad36">
    <tabColor theme="8"/>
  </sheetPr>
  <dimension ref="A1:C10"/>
  <sheetViews>
    <sheetView showGridLines="0" workbookViewId="0"/>
  </sheetViews>
  <sheetFormatPr defaultRowHeight="14.4"/>
  <cols>
    <col min="1" max="1" width="51.5546875" customWidth="1"/>
    <col min="2" max="3" width="12.5546875" customWidth="1"/>
  </cols>
  <sheetData>
    <row r="1" spans="1:3">
      <c r="C1" s="329" t="s">
        <v>0</v>
      </c>
    </row>
    <row r="2" spans="1:3">
      <c r="A2" s="298" t="s">
        <v>758</v>
      </c>
      <c r="B2" s="333"/>
      <c r="C2" s="333"/>
    </row>
    <row r="3" spans="1:3">
      <c r="A3" s="96" t="s">
        <v>169</v>
      </c>
      <c r="B3" s="180"/>
      <c r="C3" s="194"/>
    </row>
    <row r="4" spans="1:3" ht="50.4">
      <c r="A4" s="195"/>
      <c r="B4" s="199" t="s">
        <v>729</v>
      </c>
      <c r="C4" s="183" t="s">
        <v>730</v>
      </c>
    </row>
    <row r="5" spans="1:3">
      <c r="A5" s="195"/>
      <c r="B5" s="172" t="s">
        <v>699</v>
      </c>
      <c r="C5" s="162" t="s">
        <v>700</v>
      </c>
    </row>
    <row r="6" spans="1:3">
      <c r="A6" s="163" t="s">
        <v>731</v>
      </c>
      <c r="B6" s="200">
        <v>3242000.6524294186</v>
      </c>
      <c r="C6" s="196">
        <v>3686965.8153007398</v>
      </c>
    </row>
    <row r="7" spans="1:3">
      <c r="A7" s="165" t="s">
        <v>732</v>
      </c>
      <c r="B7" s="201">
        <v>396850.49443864892</v>
      </c>
      <c r="C7" s="197">
        <v>227421.32509000003</v>
      </c>
    </row>
    <row r="8" spans="1:3">
      <c r="A8" s="165" t="s">
        <v>733</v>
      </c>
      <c r="B8" s="201">
        <v>498441.45119500003</v>
      </c>
      <c r="C8" s="197">
        <v>508021.87484918389</v>
      </c>
    </row>
    <row r="9" spans="1:3">
      <c r="A9" s="165" t="s">
        <v>734</v>
      </c>
      <c r="B9" s="201">
        <v>2472034.7242491529</v>
      </c>
      <c r="C9" s="197">
        <v>3079997.7059643352</v>
      </c>
    </row>
    <row r="10" spans="1:3">
      <c r="A10" s="166" t="s">
        <v>715</v>
      </c>
      <c r="B10" s="202"/>
      <c r="C10" s="198"/>
    </row>
  </sheetData>
  <sheetProtection algorithmName="SHA-512" hashValue="zJ3J8D9Celr8nG/aakurIgc08c66wLQIAorV8HI8aQAQe3noHoHviyj8hX32k638WoGPSQeC4yHSmkedFxtEvQ==" saltValue="v+tq/oRIlUdmonc0igOQTA==" spinCount="100000" sheet="1" objects="1" scenarios="1"/>
  <conditionalFormatting sqref="B4:C9">
    <cfRule type="cellIs" dxfId="0" priority="1" stopIfTrue="1" operator="lessThan">
      <formula>0</formula>
    </cfRule>
  </conditionalFormatting>
  <hyperlinks>
    <hyperlink ref="C1" location="'Table of contents'!A1" display="Table of contents" xr:uid="{B72BD07F-5F8F-4FDE-8637-E90EE70E545E}"/>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82BDEB-D90D-4333-8F1B-D953663353AD}">
  <sheetPr codeName="Blad37">
    <tabColor rgb="FF5B9BD5"/>
  </sheetPr>
  <dimension ref="A1:E11"/>
  <sheetViews>
    <sheetView showGridLines="0" workbookViewId="0"/>
  </sheetViews>
  <sheetFormatPr defaultRowHeight="14.4"/>
  <cols>
    <col min="1" max="1" width="29" customWidth="1"/>
    <col min="2" max="5" width="12.5546875" customWidth="1"/>
  </cols>
  <sheetData>
    <row r="1" spans="1:5">
      <c r="E1" s="329" t="s">
        <v>0</v>
      </c>
    </row>
    <row r="2" spans="1:5">
      <c r="A2" s="298" t="s">
        <v>735</v>
      </c>
      <c r="B2" s="215"/>
      <c r="C2" s="215"/>
      <c r="D2" s="215"/>
      <c r="E2" s="215"/>
    </row>
    <row r="3" spans="1:5">
      <c r="A3" s="96" t="s">
        <v>169</v>
      </c>
      <c r="B3" s="113"/>
      <c r="C3" s="113"/>
      <c r="D3" s="113"/>
      <c r="E3" s="113"/>
    </row>
    <row r="4" spans="1:5">
      <c r="A4" s="205" t="s">
        <v>30</v>
      </c>
      <c r="B4" s="343" t="s">
        <v>736</v>
      </c>
      <c r="C4" s="345"/>
      <c r="D4" s="343" t="s">
        <v>737</v>
      </c>
      <c r="E4" s="345"/>
    </row>
    <row r="5" spans="1:5">
      <c r="A5" s="206" t="s">
        <v>738</v>
      </c>
      <c r="B5" s="325">
        <v>2022</v>
      </c>
      <c r="C5" s="204">
        <v>2021</v>
      </c>
      <c r="D5" s="325">
        <v>2022</v>
      </c>
      <c r="E5" s="204">
        <v>2021</v>
      </c>
    </row>
    <row r="6" spans="1:5">
      <c r="A6" s="82" t="s">
        <v>739</v>
      </c>
      <c r="B6" s="323">
        <v>-105.224</v>
      </c>
      <c r="C6" s="198">
        <v>-79384</v>
      </c>
      <c r="D6" s="323">
        <v>49.418999999999997</v>
      </c>
      <c r="E6" s="198">
        <v>26745.362941733503</v>
      </c>
    </row>
    <row r="7" spans="1:5">
      <c r="A7" s="82" t="s">
        <v>740</v>
      </c>
      <c r="B7" s="324">
        <v>17.870999999999999</v>
      </c>
      <c r="C7" s="198">
        <v>-21193</v>
      </c>
      <c r="D7" s="324">
        <v>-55.665999999999997</v>
      </c>
      <c r="E7" s="198">
        <v>-8859.2451961813404</v>
      </c>
    </row>
    <row r="8" spans="1:5">
      <c r="A8" s="82" t="s">
        <v>741</v>
      </c>
      <c r="B8" s="324">
        <v>-68.656999999999996</v>
      </c>
      <c r="C8" s="198">
        <v>-32571</v>
      </c>
      <c r="D8" s="202"/>
      <c r="E8" s="198"/>
    </row>
    <row r="9" spans="1:5">
      <c r="A9" s="82" t="s">
        <v>742</v>
      </c>
      <c r="B9" s="324">
        <v>52.326000000000001</v>
      </c>
      <c r="C9" s="198">
        <v>28119</v>
      </c>
      <c r="D9" s="202"/>
      <c r="E9" s="198"/>
    </row>
    <row r="10" spans="1:5">
      <c r="A10" s="82" t="s">
        <v>743</v>
      </c>
      <c r="B10" s="324">
        <v>25.701000000000001</v>
      </c>
      <c r="C10" s="198">
        <v>27511</v>
      </c>
      <c r="D10" s="202"/>
      <c r="E10" s="198"/>
    </row>
    <row r="11" spans="1:5">
      <c r="A11" s="82" t="s">
        <v>744</v>
      </c>
      <c r="B11" s="324">
        <v>-24.056999999999999</v>
      </c>
      <c r="C11" s="198">
        <v>-19956</v>
      </c>
      <c r="D11" s="202"/>
      <c r="E11" s="198"/>
    </row>
  </sheetData>
  <sheetProtection algorithmName="SHA-512" hashValue="+BOzMQhn52hsG/dcjTXJmSwetQC1ZYFIpjHFdqn4yh8gzfiBsjWaaEQC9oY0nICDLLzlvs2YOdfgC+yiM+nfXw==" saltValue="0WVraUggXGE6G7Btha9z9Q==" spinCount="100000" sheet="1" objects="1" scenarios="1"/>
  <mergeCells count="2">
    <mergeCell ref="B4:C4"/>
    <mergeCell ref="D4:E4"/>
  </mergeCells>
  <hyperlinks>
    <hyperlink ref="E1" location="'Table of contents'!A1" display="Table of contents" xr:uid="{058B4B25-1F03-429C-893D-F74941BE9E4A}"/>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5841A4-BAAD-42CC-AE25-838B888FC8B4}">
  <sheetPr codeName="Blad4">
    <tabColor theme="8"/>
  </sheetPr>
  <dimension ref="A1:D58"/>
  <sheetViews>
    <sheetView showGridLines="0" zoomScaleNormal="100" workbookViewId="0"/>
  </sheetViews>
  <sheetFormatPr defaultRowHeight="14.4"/>
  <cols>
    <col min="1" max="1" width="91.33203125" customWidth="1"/>
    <col min="2" max="2" width="12.88671875" customWidth="1"/>
    <col min="3" max="3" width="11.44140625" customWidth="1"/>
    <col min="4" max="4" width="11.6640625" customWidth="1"/>
  </cols>
  <sheetData>
    <row r="1" spans="1:4">
      <c r="D1" s="328" t="s">
        <v>0</v>
      </c>
    </row>
    <row r="2" spans="1:4">
      <c r="A2" s="25" t="s">
        <v>66</v>
      </c>
      <c r="B2" s="3"/>
      <c r="C2" s="3"/>
      <c r="D2" s="3"/>
    </row>
    <row r="3" spans="1:4">
      <c r="A3" s="26" t="s">
        <v>36</v>
      </c>
      <c r="B3" s="27" t="s">
        <v>67</v>
      </c>
      <c r="C3" s="28" t="s">
        <v>68</v>
      </c>
      <c r="D3" s="29">
        <v>2021</v>
      </c>
    </row>
    <row r="4" spans="1:4">
      <c r="A4" s="20"/>
      <c r="B4" s="12"/>
      <c r="C4" s="5"/>
      <c r="D4" s="12"/>
    </row>
    <row r="5" spans="1:4">
      <c r="A5" s="22" t="s">
        <v>69</v>
      </c>
      <c r="B5" s="13"/>
      <c r="C5" s="6"/>
      <c r="D5" s="13"/>
    </row>
    <row r="6" spans="1:4">
      <c r="A6" s="20" t="s">
        <v>70</v>
      </c>
      <c r="B6" s="14">
        <v>775.93197349325999</v>
      </c>
      <c r="C6" s="7">
        <f>775890047.59143/1000000</f>
        <v>775.89004759142995</v>
      </c>
      <c r="D6" s="14">
        <v>778.69</v>
      </c>
    </row>
    <row r="7" spans="1:4">
      <c r="A7" s="20" t="s">
        <v>71</v>
      </c>
      <c r="B7" s="14">
        <v>775.93197349325999</v>
      </c>
      <c r="C7" s="7">
        <f t="shared" ref="C7:C8" si="0">775890047.59143/1000000</f>
        <v>775.89004759142995</v>
      </c>
      <c r="D7" s="14">
        <v>778.69</v>
      </c>
    </row>
    <row r="8" spans="1:4">
      <c r="A8" s="20" t="s">
        <v>72</v>
      </c>
      <c r="B8" s="14">
        <v>775.93197349325999</v>
      </c>
      <c r="C8" s="7">
        <f t="shared" si="0"/>
        <v>775.89004759142995</v>
      </c>
      <c r="D8" s="14">
        <v>778.69</v>
      </c>
    </row>
    <row r="9" spans="1:4">
      <c r="A9" s="20"/>
      <c r="B9" s="15"/>
      <c r="C9" s="8"/>
      <c r="D9" s="15"/>
    </row>
    <row r="10" spans="1:4">
      <c r="A10" s="22" t="s">
        <v>73</v>
      </c>
      <c r="B10" s="15"/>
      <c r="C10" s="8"/>
      <c r="D10" s="15"/>
    </row>
    <row r="11" spans="1:4">
      <c r="A11" s="20" t="s">
        <v>74</v>
      </c>
      <c r="B11" s="14">
        <v>4263.3515970336102</v>
      </c>
      <c r="C11" s="7">
        <f>3861501712.43555/1000000</f>
        <v>3861.5017124355504</v>
      </c>
      <c r="D11" s="14">
        <v>3725.9059999999999</v>
      </c>
    </row>
    <row r="12" spans="1:4">
      <c r="A12" s="20"/>
      <c r="B12" s="15"/>
      <c r="C12" s="8"/>
      <c r="D12" s="15"/>
    </row>
    <row r="13" spans="1:4">
      <c r="A13" s="22" t="s">
        <v>75</v>
      </c>
      <c r="B13" s="15"/>
      <c r="C13" s="8"/>
      <c r="D13" s="15"/>
    </row>
    <row r="14" spans="1:4">
      <c r="A14" s="20" t="s">
        <v>76</v>
      </c>
      <c r="B14" s="16">
        <v>0.18200046510000001</v>
      </c>
      <c r="C14" s="9">
        <v>0.20092961379999999</v>
      </c>
      <c r="D14" s="16">
        <v>0.20899000000000001</v>
      </c>
    </row>
    <row r="15" spans="1:4">
      <c r="A15" s="20" t="s">
        <v>77</v>
      </c>
      <c r="B15" s="16">
        <v>0.18200046510000001</v>
      </c>
      <c r="C15" s="9">
        <v>0.20092961379999999</v>
      </c>
      <c r="D15" s="16">
        <v>0.20899000000000001</v>
      </c>
    </row>
    <row r="16" spans="1:4">
      <c r="A16" s="20" t="s">
        <v>78</v>
      </c>
      <c r="B16" s="16">
        <v>0.18200046510000001</v>
      </c>
      <c r="C16" s="9">
        <v>0.20092961379999999</v>
      </c>
      <c r="D16" s="16">
        <v>0.20899000000000001</v>
      </c>
    </row>
    <row r="17" spans="1:4">
      <c r="A17" s="20"/>
      <c r="B17" s="16"/>
      <c r="C17" s="9"/>
      <c r="D17" s="16"/>
    </row>
    <row r="18" spans="1:4" ht="25.2" customHeight="1">
      <c r="A18" s="23" t="s">
        <v>79</v>
      </c>
      <c r="B18" s="17"/>
      <c r="C18" s="4"/>
      <c r="D18" s="17"/>
    </row>
    <row r="19" spans="1:4">
      <c r="A19" s="21" t="s">
        <v>80</v>
      </c>
      <c r="B19" s="16">
        <v>2.8999999999999998E-2</v>
      </c>
      <c r="C19" s="9">
        <v>2.8999999999999998E-2</v>
      </c>
      <c r="D19" s="16">
        <v>2.8999999999999998E-2</v>
      </c>
    </row>
    <row r="20" spans="1:4">
      <c r="A20" s="21" t="s">
        <v>81</v>
      </c>
      <c r="B20" s="16">
        <v>1.6E-2</v>
      </c>
      <c r="C20" s="9">
        <v>1.6E-2</v>
      </c>
      <c r="D20" s="16">
        <v>1.6E-2</v>
      </c>
    </row>
    <row r="21" spans="1:4">
      <c r="A21" s="21" t="s">
        <v>82</v>
      </c>
      <c r="B21" s="16">
        <v>2.1000000000000005E-2</v>
      </c>
      <c r="C21" s="9">
        <v>2.1000000000000005E-2</v>
      </c>
      <c r="D21" s="16">
        <v>2.1000000000000005E-2</v>
      </c>
    </row>
    <row r="22" spans="1:4">
      <c r="A22" s="21" t="s">
        <v>83</v>
      </c>
      <c r="B22" s="16">
        <v>0.109</v>
      </c>
      <c r="C22" s="9">
        <v>0.109</v>
      </c>
      <c r="D22" s="16">
        <v>0.109</v>
      </c>
    </row>
    <row r="23" spans="1:4">
      <c r="A23" s="20"/>
      <c r="B23" s="16"/>
      <c r="C23" s="9"/>
      <c r="D23" s="16"/>
    </row>
    <row r="24" spans="1:4">
      <c r="A24" s="22" t="s">
        <v>84</v>
      </c>
      <c r="B24" s="16"/>
      <c r="C24" s="9"/>
      <c r="D24" s="16"/>
    </row>
    <row r="25" spans="1:4">
      <c r="A25" s="20" t="s">
        <v>85</v>
      </c>
      <c r="B25" s="16">
        <v>2.4999999946321783E-2</v>
      </c>
      <c r="C25" s="9">
        <v>2.4999999946321783E-2</v>
      </c>
      <c r="D25" s="16">
        <v>2.4999999946321783E-2</v>
      </c>
    </row>
    <row r="26" spans="1:4">
      <c r="A26" s="20" t="s">
        <v>86</v>
      </c>
      <c r="B26" s="16">
        <v>0</v>
      </c>
      <c r="C26" s="9">
        <v>0</v>
      </c>
      <c r="D26" s="16">
        <v>0</v>
      </c>
    </row>
    <row r="27" spans="1:4">
      <c r="A27" s="20" t="s">
        <v>87</v>
      </c>
      <c r="B27" s="16">
        <v>0</v>
      </c>
      <c r="C27" s="9">
        <v>0</v>
      </c>
      <c r="D27" s="16">
        <v>0</v>
      </c>
    </row>
    <row r="28" spans="1:4">
      <c r="A28" s="20" t="s">
        <v>88</v>
      </c>
      <c r="B28" s="16">
        <v>0</v>
      </c>
      <c r="C28" s="9">
        <v>0</v>
      </c>
      <c r="D28" s="16">
        <v>0</v>
      </c>
    </row>
    <row r="29" spans="1:4">
      <c r="A29" s="20" t="s">
        <v>89</v>
      </c>
      <c r="B29" s="16">
        <v>0</v>
      </c>
      <c r="C29" s="9">
        <v>0</v>
      </c>
      <c r="D29" s="16">
        <v>0</v>
      </c>
    </row>
    <row r="30" spans="1:4">
      <c r="A30" s="20" t="s">
        <v>90</v>
      </c>
      <c r="B30" s="16">
        <v>0</v>
      </c>
      <c r="C30" s="9">
        <v>0</v>
      </c>
      <c r="D30" s="16">
        <v>0</v>
      </c>
    </row>
    <row r="31" spans="1:4">
      <c r="A31" s="20" t="s">
        <v>91</v>
      </c>
      <c r="B31" s="16">
        <v>2.4999999946321783E-2</v>
      </c>
      <c r="C31" s="9">
        <v>2.4999999946321783E-2</v>
      </c>
      <c r="D31" s="16">
        <v>2.4999999946321783E-2</v>
      </c>
    </row>
    <row r="32" spans="1:4">
      <c r="A32" s="20" t="s">
        <v>92</v>
      </c>
      <c r="B32" s="16">
        <v>0.13400000000000001</v>
      </c>
      <c r="C32" s="9">
        <v>0.13400000000000001</v>
      </c>
      <c r="D32" s="16">
        <v>0.13400000000000001</v>
      </c>
    </row>
    <row r="33" spans="1:4">
      <c r="A33" s="20" t="s">
        <v>93</v>
      </c>
      <c r="B33" s="16">
        <v>0.12100046508787689</v>
      </c>
      <c r="C33" s="9">
        <v>0.1399296137543482</v>
      </c>
      <c r="D33" s="16">
        <v>0.14799000000000001</v>
      </c>
    </row>
    <row r="34" spans="1:4">
      <c r="A34" s="20"/>
      <c r="B34" s="16"/>
      <c r="C34" s="9"/>
      <c r="D34" s="16"/>
    </row>
    <row r="35" spans="1:4">
      <c r="A35" s="22" t="s">
        <v>8</v>
      </c>
      <c r="B35" s="16"/>
      <c r="C35" s="9"/>
      <c r="D35" s="16"/>
    </row>
    <row r="36" spans="1:4">
      <c r="A36" s="20" t="s">
        <v>94</v>
      </c>
      <c r="B36" s="14">
        <v>14262.724583539499</v>
      </c>
      <c r="C36" s="7">
        <f>12497612184.6231/1000000</f>
        <v>12497.6121846231</v>
      </c>
      <c r="D36" s="14">
        <v>11903.637299718901</v>
      </c>
    </row>
    <row r="37" spans="1:4">
      <c r="A37" s="20" t="s">
        <v>95</v>
      </c>
      <c r="B37" s="18">
        <v>5.4402787399999999E-2</v>
      </c>
      <c r="C37" s="10">
        <v>6.2083063199999997E-2</v>
      </c>
      <c r="D37" s="18">
        <v>6.5420000000000006E-2</v>
      </c>
    </row>
    <row r="38" spans="1:4">
      <c r="A38" s="20"/>
      <c r="B38" s="15"/>
      <c r="C38" s="8"/>
      <c r="D38" s="15"/>
    </row>
    <row r="39" spans="1:4">
      <c r="A39" s="321" t="s">
        <v>96</v>
      </c>
      <c r="B39" s="16"/>
      <c r="C39" s="9"/>
      <c r="D39" s="16"/>
    </row>
    <row r="40" spans="1:4">
      <c r="A40" s="20" t="s">
        <v>97</v>
      </c>
      <c r="B40" s="16">
        <v>0</v>
      </c>
      <c r="C40" s="9">
        <v>0</v>
      </c>
      <c r="D40" s="16">
        <v>0</v>
      </c>
    </row>
    <row r="41" spans="1:4">
      <c r="A41" s="20" t="s">
        <v>81</v>
      </c>
      <c r="B41" s="16">
        <v>0</v>
      </c>
      <c r="C41" s="9">
        <v>0</v>
      </c>
      <c r="D41" s="16">
        <v>0</v>
      </c>
    </row>
    <row r="42" spans="1:4">
      <c r="A42" s="20" t="s">
        <v>98</v>
      </c>
      <c r="B42" s="16">
        <v>0.03</v>
      </c>
      <c r="C42" s="9">
        <v>0.03</v>
      </c>
      <c r="D42" s="16">
        <v>3.1960000000000002E-2</v>
      </c>
    </row>
    <row r="43" spans="1:4">
      <c r="A43" s="20"/>
      <c r="B43" s="15"/>
      <c r="C43" s="8"/>
      <c r="D43" s="15"/>
    </row>
    <row r="44" spans="1:4">
      <c r="A44" s="22" t="s">
        <v>99</v>
      </c>
      <c r="B44" s="16"/>
      <c r="C44" s="9"/>
      <c r="D44" s="16"/>
    </row>
    <row r="45" spans="1:4">
      <c r="A45" s="20" t="s">
        <v>100</v>
      </c>
      <c r="B45" s="16">
        <v>0</v>
      </c>
      <c r="C45" s="9">
        <v>0</v>
      </c>
      <c r="D45" s="16">
        <v>0</v>
      </c>
    </row>
    <row r="46" spans="1:4">
      <c r="A46" s="20" t="s">
        <v>101</v>
      </c>
      <c r="B46" s="16">
        <v>0.03</v>
      </c>
      <c r="C46" s="9">
        <v>0.03</v>
      </c>
      <c r="D46" s="16">
        <v>3.1960000000000002E-2</v>
      </c>
    </row>
    <row r="47" spans="1:4">
      <c r="A47" s="20"/>
      <c r="B47" s="15"/>
      <c r="C47" s="8"/>
      <c r="D47" s="15"/>
    </row>
    <row r="48" spans="1:4">
      <c r="A48" s="22" t="s">
        <v>102</v>
      </c>
      <c r="B48" s="15"/>
      <c r="C48" s="8"/>
      <c r="D48" s="15"/>
    </row>
    <row r="49" spans="1:4">
      <c r="A49" s="20" t="s">
        <v>103</v>
      </c>
      <c r="B49" s="14">
        <v>800.49962112987816</v>
      </c>
      <c r="C49" s="7">
        <v>866.51907578558769</v>
      </c>
      <c r="D49" s="14">
        <v>1411.9272994800001</v>
      </c>
    </row>
    <row r="50" spans="1:4">
      <c r="A50" s="20" t="s">
        <v>104</v>
      </c>
      <c r="B50" s="14">
        <v>796.01958407620634</v>
      </c>
      <c r="C50" s="7">
        <v>633.49818608877445</v>
      </c>
      <c r="D50" s="14">
        <v>688.40188265597499</v>
      </c>
    </row>
    <row r="51" spans="1:4">
      <c r="A51" s="20" t="s">
        <v>105</v>
      </c>
      <c r="B51" s="14">
        <v>317.89900397005698</v>
      </c>
      <c r="C51" s="7">
        <v>350.36604794396635</v>
      </c>
      <c r="D51" s="14">
        <v>291.26708101286403</v>
      </c>
    </row>
    <row r="52" spans="1:4">
      <c r="A52" s="20" t="s">
        <v>106</v>
      </c>
      <c r="B52" s="14">
        <v>478.12058010948272</v>
      </c>
      <c r="C52" s="7">
        <v>283.1321381448081</v>
      </c>
      <c r="D52" s="14">
        <v>397.13480164311096</v>
      </c>
    </row>
    <row r="53" spans="1:4">
      <c r="A53" s="20" t="s">
        <v>107</v>
      </c>
      <c r="B53" s="19">
        <v>1.6742630508533547</v>
      </c>
      <c r="C53" s="11">
        <v>3.0604758663688187</v>
      </c>
      <c r="D53" s="19">
        <v>3.555284738678838</v>
      </c>
    </row>
    <row r="54" spans="1:4">
      <c r="A54" s="20"/>
      <c r="B54" s="15"/>
      <c r="C54" s="8"/>
      <c r="D54" s="15"/>
    </row>
    <row r="55" spans="1:4">
      <c r="A55" s="22" t="s">
        <v>108</v>
      </c>
      <c r="B55" s="15"/>
      <c r="C55" s="8"/>
      <c r="D55" s="15"/>
    </row>
    <row r="56" spans="1:4">
      <c r="A56" s="20" t="s">
        <v>109</v>
      </c>
      <c r="B56" s="14">
        <f>11270023467.8429/1000000</f>
        <v>11270.023467842899</v>
      </c>
      <c r="C56" s="7">
        <f>11043127183.5306/1000000</f>
        <v>11043.1271835306</v>
      </c>
      <c r="D56" s="14">
        <v>11346.094999999999</v>
      </c>
    </row>
    <row r="57" spans="1:4">
      <c r="A57" s="20" t="s">
        <v>110</v>
      </c>
      <c r="B57" s="14">
        <f>8656955555.92772/1000000</f>
        <v>8656.9555559277196</v>
      </c>
      <c r="C57" s="7">
        <f>7924301666.31951/1000000</f>
        <v>7924.3016663195103</v>
      </c>
      <c r="D57" s="14">
        <v>9014.24</v>
      </c>
    </row>
    <row r="58" spans="1:4">
      <c r="A58" s="20" t="s">
        <v>111</v>
      </c>
      <c r="B58" s="19">
        <v>1.3018460583554636</v>
      </c>
      <c r="C58" s="11">
        <v>1.3935773331884846</v>
      </c>
      <c r="D58" s="19">
        <v>1.2586999999999999</v>
      </c>
    </row>
  </sheetData>
  <sheetProtection algorithmName="SHA-512" hashValue="ZFReExjvPr5AUUvHoFk+RF62Ui2pTfc0PV43I50sEKm5yiM+wZxocki9w8aGRGn3TugTgBzcgIZepFZ+A9BzTw==" saltValue="/X15Lw5b/4WpdQlQt6sHEw==" spinCount="100000" sheet="1" objects="1" scenarios="1"/>
  <hyperlinks>
    <hyperlink ref="D1" location="'Table of contents'!A1" display="Table of contents" xr:uid="{5250A202-0F7F-422E-A628-102134939AEC}"/>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264690-EB3D-4294-8F3E-65ECF93E2660}">
  <sheetPr codeName="Blad5">
    <tabColor rgb="FF5B9BD5"/>
  </sheetPr>
  <dimension ref="A1:H15"/>
  <sheetViews>
    <sheetView showGridLines="0" workbookViewId="0"/>
  </sheetViews>
  <sheetFormatPr defaultRowHeight="14.4"/>
  <cols>
    <col min="1" max="1" width="33" customWidth="1"/>
    <col min="2" max="8" width="12.5546875" customWidth="1"/>
  </cols>
  <sheetData>
    <row r="1" spans="1:8">
      <c r="H1" s="328" t="s">
        <v>0</v>
      </c>
    </row>
    <row r="2" spans="1:8">
      <c r="A2" s="25" t="s">
        <v>112</v>
      </c>
      <c r="B2" s="3"/>
      <c r="C2" s="3"/>
      <c r="D2" s="3"/>
      <c r="E2" s="3"/>
      <c r="F2" s="3"/>
      <c r="G2" s="3"/>
      <c r="H2" s="3"/>
    </row>
    <row r="3" spans="1:8">
      <c r="A3" s="26" t="s">
        <v>36</v>
      </c>
      <c r="B3" s="4"/>
      <c r="C3" s="4"/>
      <c r="D3" s="338" t="s">
        <v>113</v>
      </c>
      <c r="E3" s="339"/>
      <c r="F3" s="339"/>
      <c r="G3" s="339"/>
      <c r="H3" s="339"/>
    </row>
    <row r="4" spans="1:8" ht="27">
      <c r="A4" s="4"/>
      <c r="B4" s="46" t="s">
        <v>114</v>
      </c>
      <c r="C4" s="45" t="s">
        <v>115</v>
      </c>
      <c r="D4" s="47" t="s">
        <v>116</v>
      </c>
      <c r="E4" s="45" t="s">
        <v>117</v>
      </c>
      <c r="F4" s="46" t="s">
        <v>118</v>
      </c>
      <c r="G4" s="45" t="s">
        <v>119</v>
      </c>
      <c r="H4" s="46" t="s">
        <v>120</v>
      </c>
    </row>
    <row r="5" spans="1:8">
      <c r="A5" s="20" t="s">
        <v>121</v>
      </c>
      <c r="B5" s="50">
        <v>774.24400000000003</v>
      </c>
      <c r="C5" s="49">
        <v>774.24400000000003</v>
      </c>
      <c r="D5" s="50">
        <v>774.24400000000003</v>
      </c>
      <c r="E5" s="49">
        <v>0</v>
      </c>
      <c r="F5" s="51">
        <v>0</v>
      </c>
      <c r="G5" s="52">
        <v>0</v>
      </c>
      <c r="H5" s="48">
        <v>0</v>
      </c>
    </row>
    <row r="6" spans="1:8">
      <c r="A6" s="20" t="s">
        <v>122</v>
      </c>
      <c r="B6" s="50">
        <v>641.572</v>
      </c>
      <c r="C6" s="49">
        <v>641.572</v>
      </c>
      <c r="D6" s="50">
        <v>407</v>
      </c>
      <c r="E6" s="49">
        <v>235</v>
      </c>
      <c r="F6" s="51">
        <v>0</v>
      </c>
      <c r="G6" s="52">
        <v>0</v>
      </c>
      <c r="H6" s="48">
        <v>0</v>
      </c>
    </row>
    <row r="7" spans="1:8">
      <c r="A7" s="20" t="s">
        <v>123</v>
      </c>
      <c r="B7" s="50">
        <v>537.76900000000001</v>
      </c>
      <c r="C7" s="49">
        <v>537.76900000000001</v>
      </c>
      <c r="D7" s="50">
        <v>0</v>
      </c>
      <c r="E7" s="49">
        <v>537.76900000000001</v>
      </c>
      <c r="F7" s="51">
        <v>0</v>
      </c>
      <c r="G7" s="52">
        <v>0</v>
      </c>
      <c r="H7" s="48">
        <v>0</v>
      </c>
    </row>
    <row r="8" spans="1:8">
      <c r="A8" s="20" t="s">
        <v>124</v>
      </c>
      <c r="B8" s="50">
        <v>0.60599999999999998</v>
      </c>
      <c r="C8" s="49">
        <v>0.60599999999999998</v>
      </c>
      <c r="D8" s="50">
        <v>0.60599999999999998</v>
      </c>
      <c r="E8" s="49">
        <v>0</v>
      </c>
      <c r="F8" s="51">
        <v>0</v>
      </c>
      <c r="G8" s="52">
        <v>0</v>
      </c>
      <c r="H8" s="48">
        <v>0</v>
      </c>
    </row>
    <row r="9" spans="1:8">
      <c r="A9" s="20" t="s">
        <v>125</v>
      </c>
      <c r="B9" s="50">
        <v>11870.599</v>
      </c>
      <c r="C9" s="49">
        <v>11870.599</v>
      </c>
      <c r="D9" s="50">
        <v>11870.599</v>
      </c>
      <c r="E9" s="53">
        <v>0</v>
      </c>
      <c r="F9" s="51">
        <v>0</v>
      </c>
      <c r="G9" s="52">
        <v>0</v>
      </c>
      <c r="H9" s="48">
        <v>0</v>
      </c>
    </row>
    <row r="10" spans="1:8">
      <c r="A10" s="20" t="s">
        <v>126</v>
      </c>
      <c r="B10" s="50">
        <v>4.9640000000000004</v>
      </c>
      <c r="C10" s="49">
        <v>4.9640000000000004</v>
      </c>
      <c r="D10" s="50">
        <v>4.9640000000000004</v>
      </c>
      <c r="E10" s="49">
        <v>0</v>
      </c>
      <c r="F10" s="51">
        <v>0</v>
      </c>
      <c r="G10" s="52">
        <v>0</v>
      </c>
      <c r="H10" s="48">
        <v>0</v>
      </c>
    </row>
    <row r="11" spans="1:8">
      <c r="A11" s="20" t="s">
        <v>127</v>
      </c>
      <c r="B11" s="50">
        <v>99.271000000000001</v>
      </c>
      <c r="C11" s="49">
        <v>99.271000000000001</v>
      </c>
      <c r="D11" s="50">
        <v>99.271000000000001</v>
      </c>
      <c r="E11" s="49">
        <v>0</v>
      </c>
      <c r="F11" s="51">
        <v>0</v>
      </c>
      <c r="G11" s="52">
        <v>0</v>
      </c>
      <c r="H11" s="48">
        <v>0</v>
      </c>
    </row>
    <row r="12" spans="1:8">
      <c r="A12" s="20" t="s">
        <v>128</v>
      </c>
      <c r="B12" s="50">
        <v>4.2389999999999999</v>
      </c>
      <c r="C12" s="49">
        <v>4.2389999999999999</v>
      </c>
      <c r="D12" s="50">
        <v>4.2389999999999999</v>
      </c>
      <c r="E12" s="49">
        <v>0</v>
      </c>
      <c r="F12" s="51">
        <v>0</v>
      </c>
      <c r="G12" s="52">
        <v>0</v>
      </c>
      <c r="H12" s="48">
        <v>0</v>
      </c>
    </row>
    <row r="13" spans="1:8">
      <c r="A13" s="22" t="s">
        <v>129</v>
      </c>
      <c r="B13" s="55">
        <v>13933.264000000001</v>
      </c>
      <c r="C13" s="54">
        <v>13933.264000000001</v>
      </c>
      <c r="D13" s="55">
        <v>13160.495000000001</v>
      </c>
      <c r="E13" s="54">
        <v>772.76900000000001</v>
      </c>
      <c r="F13" s="56">
        <v>0</v>
      </c>
      <c r="G13" s="54">
        <v>0</v>
      </c>
      <c r="H13" s="56">
        <v>0</v>
      </c>
    </row>
    <row r="15" spans="1:8">
      <c r="B15" s="316"/>
    </row>
  </sheetData>
  <sheetProtection algorithmName="SHA-512" hashValue="PrbiIjtHFGCIUWyTrXRfGjzYgwH+fdmtzITCu0ctSIyiuzYsNG4SADvDJvvhJ8jgxBCE5bfu+n/VizIYqOTa0Q==" saltValue="C/Jd8piNv9AxO+PtQ3ePFQ==" spinCount="100000" sheet="1" objects="1" scenarios="1"/>
  <mergeCells count="1">
    <mergeCell ref="D3:H3"/>
  </mergeCells>
  <hyperlinks>
    <hyperlink ref="H1" location="'Table of contents'!A1" display="Table of contents" xr:uid="{A26359A8-E6E8-44C5-91CC-E02FFB62F716}"/>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44294F-BF08-4241-AAAC-E7B74C55A12F}">
  <sheetPr codeName="Blad6">
    <tabColor theme="8"/>
  </sheetPr>
  <dimension ref="A1:F18"/>
  <sheetViews>
    <sheetView showGridLines="0" workbookViewId="0"/>
  </sheetViews>
  <sheetFormatPr defaultRowHeight="14.4"/>
  <cols>
    <col min="1" max="1" width="61.109375" customWidth="1"/>
    <col min="2" max="7" width="11.5546875" customWidth="1"/>
  </cols>
  <sheetData>
    <row r="1" spans="1:6">
      <c r="F1" s="328" t="s">
        <v>0</v>
      </c>
    </row>
    <row r="2" spans="1:6">
      <c r="A2" s="25" t="s">
        <v>130</v>
      </c>
      <c r="B2" s="3"/>
      <c r="C2" s="3"/>
      <c r="D2" s="3"/>
      <c r="E2" s="3"/>
      <c r="F2" s="3"/>
    </row>
    <row r="3" spans="1:6">
      <c r="A3" s="26" t="s">
        <v>36</v>
      </c>
      <c r="B3" s="58"/>
      <c r="C3" s="338" t="s">
        <v>131</v>
      </c>
      <c r="D3" s="339"/>
      <c r="E3" s="339"/>
      <c r="F3" s="339"/>
    </row>
    <row r="4" spans="1:6" ht="28.2" customHeight="1">
      <c r="A4" s="4"/>
      <c r="B4" s="61" t="s">
        <v>65</v>
      </c>
      <c r="C4" s="59" t="s">
        <v>132</v>
      </c>
      <c r="D4" s="46" t="s">
        <v>133</v>
      </c>
      <c r="E4" s="45" t="s">
        <v>134</v>
      </c>
      <c r="F4" s="46" t="s">
        <v>135</v>
      </c>
    </row>
    <row r="5" spans="1:6">
      <c r="A5" s="22" t="s">
        <v>136</v>
      </c>
      <c r="B5" s="64">
        <v>13933.264000000001</v>
      </c>
      <c r="C5" s="63">
        <v>13160.495000000001</v>
      </c>
      <c r="D5" s="64">
        <v>0</v>
      </c>
      <c r="E5" s="65">
        <v>772.76900000000001</v>
      </c>
      <c r="F5" s="64">
        <v>0</v>
      </c>
    </row>
    <row r="6" spans="1:6">
      <c r="A6" s="22" t="s">
        <v>137</v>
      </c>
      <c r="B6" s="64">
        <v>0</v>
      </c>
      <c r="C6" s="63">
        <v>0</v>
      </c>
      <c r="D6" s="64">
        <v>0</v>
      </c>
      <c r="E6" s="65">
        <v>0</v>
      </c>
      <c r="F6" s="64">
        <v>0</v>
      </c>
    </row>
    <row r="7" spans="1:6">
      <c r="A7" s="22" t="s">
        <v>138</v>
      </c>
      <c r="B7" s="64">
        <v>13933.264000000001</v>
      </c>
      <c r="C7" s="63">
        <v>13160.495000000001</v>
      </c>
      <c r="D7" s="64">
        <v>0</v>
      </c>
      <c r="E7" s="65">
        <v>772.76900000000001</v>
      </c>
      <c r="F7" s="64">
        <v>0</v>
      </c>
    </row>
    <row r="8" spans="1:6">
      <c r="A8" s="22" t="s">
        <v>139</v>
      </c>
      <c r="B8" s="64">
        <v>801.21688202999997</v>
      </c>
      <c r="C8" s="66">
        <v>801.21688202999997</v>
      </c>
      <c r="D8" s="67">
        <v>0</v>
      </c>
      <c r="E8" s="68">
        <v>0</v>
      </c>
      <c r="F8" s="67">
        <v>0</v>
      </c>
    </row>
    <row r="9" spans="1:6">
      <c r="A9" s="60" t="s">
        <v>140</v>
      </c>
      <c r="B9" s="62"/>
      <c r="C9" s="66"/>
      <c r="D9" s="67"/>
      <c r="E9" s="68"/>
      <c r="F9" s="67"/>
    </row>
    <row r="10" spans="1:6">
      <c r="A10" s="60" t="s">
        <v>141</v>
      </c>
      <c r="B10" s="62">
        <v>-452</v>
      </c>
      <c r="C10" s="69">
        <v>-452</v>
      </c>
      <c r="D10" s="67"/>
      <c r="E10" s="68"/>
      <c r="F10" s="67"/>
    </row>
    <row r="11" spans="1:6">
      <c r="A11" s="60" t="s">
        <v>142</v>
      </c>
      <c r="B11" s="62"/>
      <c r="C11" s="66"/>
      <c r="D11" s="67"/>
      <c r="E11" s="68"/>
      <c r="F11" s="67"/>
    </row>
    <row r="12" spans="1:6">
      <c r="A12" s="60" t="s">
        <v>143</v>
      </c>
      <c r="B12" s="62"/>
      <c r="C12" s="66"/>
      <c r="D12" s="67"/>
      <c r="E12" s="68"/>
      <c r="F12" s="67"/>
    </row>
    <row r="13" spans="1:6">
      <c r="A13" s="60" t="s">
        <v>144</v>
      </c>
      <c r="B13" s="62">
        <v>-599.39869914899998</v>
      </c>
      <c r="C13" s="70">
        <v>-599.39869914899998</v>
      </c>
      <c r="D13" s="67"/>
      <c r="E13" s="68"/>
      <c r="F13" s="67"/>
    </row>
    <row r="14" spans="1:6">
      <c r="A14" s="60" t="s">
        <v>145</v>
      </c>
      <c r="B14" s="62"/>
      <c r="C14" s="66"/>
      <c r="D14" s="67"/>
      <c r="E14" s="68"/>
      <c r="F14" s="67"/>
    </row>
    <row r="15" spans="1:6">
      <c r="A15" s="60" t="s">
        <v>146</v>
      </c>
      <c r="B15" s="62">
        <v>417</v>
      </c>
      <c r="C15" s="66">
        <v>417</v>
      </c>
      <c r="D15" s="67"/>
      <c r="E15" s="71"/>
      <c r="F15" s="67"/>
    </row>
    <row r="16" spans="1:6">
      <c r="A16" s="22" t="s">
        <v>147</v>
      </c>
      <c r="B16" s="64">
        <v>14100.082182881</v>
      </c>
      <c r="C16" s="63">
        <v>13327.313182881</v>
      </c>
      <c r="D16" s="64">
        <v>0</v>
      </c>
      <c r="E16" s="65">
        <v>772.76900000000001</v>
      </c>
      <c r="F16" s="64">
        <v>0</v>
      </c>
    </row>
    <row r="18" spans="2:2">
      <c r="B18" s="57" t="s">
        <v>30</v>
      </c>
    </row>
  </sheetData>
  <sheetProtection algorithmName="SHA-512" hashValue="kXT9+TvkNQwkqs8wRBrTeDUQ2AnGTE6wDxroBhPVUOsBH0oDXAOsyr07exBl1r/YArPG2g2l6dYbIwHnd7VDOQ==" saltValue="IM0Y6h788j0wpXreXV8J2w==" spinCount="100000" sheet="1" objects="1" scenarios="1"/>
  <mergeCells count="1">
    <mergeCell ref="C3:F3"/>
  </mergeCells>
  <hyperlinks>
    <hyperlink ref="F1" location="'Table of contents'!A1" display="Table of contents" xr:uid="{BA9FC96C-E1D6-4092-AD46-5707CA6F250F}"/>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BAD7CF-EDA2-49B1-BBE0-380FB58A83E5}">
  <sheetPr codeName="Blad7">
    <tabColor rgb="FF5B9BD5"/>
  </sheetPr>
  <dimension ref="A1:G13"/>
  <sheetViews>
    <sheetView showGridLines="0" workbookViewId="0"/>
  </sheetViews>
  <sheetFormatPr defaultRowHeight="14.4"/>
  <cols>
    <col min="1" max="1" width="43.33203125" customWidth="1"/>
    <col min="2" max="2" width="13" customWidth="1"/>
    <col min="3" max="6" width="12.5546875" customWidth="1"/>
    <col min="7" max="7" width="16.109375" customWidth="1"/>
  </cols>
  <sheetData>
    <row r="1" spans="1:7">
      <c r="G1" s="328" t="s">
        <v>0</v>
      </c>
    </row>
    <row r="2" spans="1:7">
      <c r="A2" s="25" t="s">
        <v>148</v>
      </c>
      <c r="B2" s="3"/>
      <c r="C2" s="3"/>
      <c r="D2" s="3"/>
      <c r="E2" s="3"/>
      <c r="F2" s="3"/>
      <c r="G2" s="3"/>
    </row>
    <row r="3" spans="1:7">
      <c r="A3" s="73" t="s">
        <v>149</v>
      </c>
      <c r="B3" s="58"/>
      <c r="C3" s="340" t="s">
        <v>150</v>
      </c>
      <c r="D3" s="341"/>
      <c r="E3" s="341"/>
      <c r="F3" s="342"/>
      <c r="G3" s="58" t="s">
        <v>151</v>
      </c>
    </row>
    <row r="4" spans="1:7" ht="30" customHeight="1">
      <c r="A4" s="58" t="s">
        <v>152</v>
      </c>
      <c r="B4" s="45" t="s">
        <v>153</v>
      </c>
      <c r="C4" s="47" t="s">
        <v>154</v>
      </c>
      <c r="D4" s="45" t="s">
        <v>155</v>
      </c>
      <c r="E4" s="46" t="s">
        <v>156</v>
      </c>
      <c r="F4" s="75" t="s">
        <v>157</v>
      </c>
      <c r="G4" s="79"/>
    </row>
    <row r="5" spans="1:7">
      <c r="A5" s="20" t="s">
        <v>158</v>
      </c>
      <c r="B5" s="20" t="s">
        <v>154</v>
      </c>
      <c r="C5" s="77" t="s">
        <v>159</v>
      </c>
      <c r="D5" s="20"/>
      <c r="E5" s="78"/>
      <c r="F5" s="76"/>
      <c r="G5" s="78" t="s">
        <v>160</v>
      </c>
    </row>
    <row r="6" spans="1:7">
      <c r="A6" s="20" t="s">
        <v>161</v>
      </c>
      <c r="B6" s="20" t="s">
        <v>154</v>
      </c>
      <c r="C6" s="77" t="s">
        <v>159</v>
      </c>
      <c r="D6" s="20"/>
      <c r="E6" s="78"/>
      <c r="F6" s="76"/>
      <c r="G6" s="78" t="s">
        <v>160</v>
      </c>
    </row>
    <row r="7" spans="1:7">
      <c r="A7" s="20" t="s">
        <v>162</v>
      </c>
      <c r="B7" s="20" t="s">
        <v>154</v>
      </c>
      <c r="C7" s="77" t="s">
        <v>159</v>
      </c>
      <c r="D7" s="20"/>
      <c r="E7" s="78"/>
      <c r="F7" s="76"/>
      <c r="G7" s="78" t="s">
        <v>160</v>
      </c>
    </row>
    <row r="8" spans="1:7">
      <c r="A8" s="20" t="s">
        <v>163</v>
      </c>
      <c r="B8" s="20" t="s">
        <v>154</v>
      </c>
      <c r="C8" s="77" t="s">
        <v>159</v>
      </c>
      <c r="D8" s="20"/>
      <c r="E8" s="78"/>
      <c r="F8" s="76"/>
      <c r="G8" s="78"/>
    </row>
    <row r="9" spans="1:7">
      <c r="A9" s="20" t="s">
        <v>164</v>
      </c>
      <c r="B9" s="20" t="s">
        <v>154</v>
      </c>
      <c r="C9" s="77" t="s">
        <v>159</v>
      </c>
      <c r="D9" s="20"/>
      <c r="E9" s="78"/>
      <c r="F9" s="76"/>
      <c r="G9" s="78"/>
    </row>
    <row r="10" spans="1:7">
      <c r="A10" s="20" t="s">
        <v>165</v>
      </c>
      <c r="B10" s="20" t="s">
        <v>154</v>
      </c>
      <c r="C10" s="77" t="s">
        <v>159</v>
      </c>
      <c r="D10" s="20"/>
      <c r="E10" s="78"/>
      <c r="F10" s="76"/>
      <c r="G10" s="78"/>
    </row>
    <row r="11" spans="1:7">
      <c r="A11" s="20" t="s">
        <v>166</v>
      </c>
      <c r="B11" s="20" t="s">
        <v>154</v>
      </c>
      <c r="C11" s="77" t="s">
        <v>159</v>
      </c>
      <c r="D11" s="20"/>
      <c r="E11" s="78"/>
      <c r="F11" s="76"/>
      <c r="G11" s="78"/>
    </row>
    <row r="12" spans="1:7">
      <c r="A12" s="72"/>
      <c r="B12" s="72"/>
      <c r="C12" s="72"/>
      <c r="D12" s="72"/>
      <c r="E12" s="72"/>
      <c r="F12" s="72"/>
      <c r="G12" s="72"/>
    </row>
    <row r="13" spans="1:7">
      <c r="A13" s="322" t="s">
        <v>167</v>
      </c>
    </row>
  </sheetData>
  <sheetProtection algorithmName="SHA-512" hashValue="hnccBgOlzWzraNeEGxnRl2H2Egj//eLaDsDON0guIcVKW1leMjw3Ui/v6NAbPft6hCnCU0nFtmUOhrwP2sr2tQ==" saltValue="zcuFiso5v8ZAb6l8kjulXA==" spinCount="100000" sheet="1" objects="1" scenarios="1"/>
  <mergeCells count="1">
    <mergeCell ref="C3:F3"/>
  </mergeCells>
  <hyperlinks>
    <hyperlink ref="G1" location="'Table of contents'!A1" display="Table of contents" xr:uid="{42C1D865-3724-4560-B524-4EA9EF2AB1DC}"/>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68E278-E0DA-495C-80B7-FDC613B2B6C3}">
  <sheetPr codeName="Blad8">
    <tabColor theme="8"/>
  </sheetPr>
  <dimension ref="A1:K14"/>
  <sheetViews>
    <sheetView showGridLines="0" workbookViewId="0"/>
  </sheetViews>
  <sheetFormatPr defaultRowHeight="14.4"/>
  <cols>
    <col min="1" max="1" width="39.5546875" customWidth="1"/>
    <col min="2" max="6" width="8.5546875" customWidth="1"/>
    <col min="7" max="7" width="10.44140625" customWidth="1"/>
    <col min="8" max="8" width="11.44140625" customWidth="1"/>
    <col min="9" max="11" width="12.5546875" customWidth="1"/>
  </cols>
  <sheetData>
    <row r="1" spans="1:11">
      <c r="K1" s="328" t="s">
        <v>0</v>
      </c>
    </row>
    <row r="2" spans="1:11">
      <c r="A2" s="25" t="s">
        <v>168</v>
      </c>
      <c r="B2" s="2"/>
      <c r="C2" s="2"/>
      <c r="D2" s="2"/>
      <c r="E2" s="2"/>
      <c r="F2" s="2"/>
      <c r="G2" s="2"/>
      <c r="H2" s="2"/>
      <c r="I2" s="2"/>
      <c r="J2" s="2"/>
      <c r="K2" s="2"/>
    </row>
    <row r="3" spans="1:11" ht="32.4" customHeight="1">
      <c r="A3" s="96" t="s">
        <v>169</v>
      </c>
      <c r="B3" s="343" t="s">
        <v>170</v>
      </c>
      <c r="C3" s="344"/>
      <c r="D3" s="344"/>
      <c r="E3" s="344"/>
      <c r="F3" s="345"/>
      <c r="G3" s="346" t="s">
        <v>171</v>
      </c>
      <c r="H3" s="347"/>
      <c r="I3" s="348" t="s">
        <v>172</v>
      </c>
      <c r="J3" s="80"/>
      <c r="K3" s="80"/>
    </row>
    <row r="4" spans="1:11" ht="31.2" customHeight="1">
      <c r="A4" s="96" t="s">
        <v>173</v>
      </c>
      <c r="B4" s="85" t="s">
        <v>174</v>
      </c>
      <c r="C4" s="81" t="s">
        <v>175</v>
      </c>
      <c r="D4" s="87" t="s">
        <v>176</v>
      </c>
      <c r="E4" s="81" t="s">
        <v>177</v>
      </c>
      <c r="F4" s="89" t="s">
        <v>178</v>
      </c>
      <c r="G4" s="83" t="s">
        <v>179</v>
      </c>
      <c r="H4" s="89" t="s">
        <v>180</v>
      </c>
      <c r="I4" s="349"/>
      <c r="J4" s="91" t="s">
        <v>181</v>
      </c>
      <c r="K4" s="81" t="s">
        <v>182</v>
      </c>
    </row>
    <row r="5" spans="1:11">
      <c r="A5" s="82" t="s">
        <v>183</v>
      </c>
      <c r="B5" s="86"/>
      <c r="C5" s="82"/>
      <c r="D5" s="88"/>
      <c r="E5" s="82"/>
      <c r="F5" s="90"/>
      <c r="G5" s="84"/>
      <c r="H5" s="90"/>
      <c r="I5" s="82"/>
      <c r="J5" s="88"/>
      <c r="K5" s="82"/>
    </row>
    <row r="6" spans="1:11">
      <c r="A6" s="82" t="s">
        <v>184</v>
      </c>
      <c r="B6" s="86"/>
      <c r="C6" s="82"/>
      <c r="D6" s="88"/>
      <c r="E6" s="82"/>
      <c r="F6" s="90"/>
      <c r="G6" s="84"/>
      <c r="H6" s="90"/>
      <c r="I6" s="82"/>
      <c r="J6" s="88"/>
      <c r="K6" s="82"/>
    </row>
    <row r="7" spans="1:11">
      <c r="A7" s="82" t="s">
        <v>185</v>
      </c>
      <c r="B7" s="86"/>
      <c r="C7" s="82"/>
      <c r="D7" s="88"/>
      <c r="E7" s="82"/>
      <c r="F7" s="90"/>
      <c r="G7" s="84"/>
      <c r="H7" s="90"/>
      <c r="I7" s="82"/>
      <c r="J7" s="88"/>
      <c r="K7" s="82"/>
    </row>
    <row r="8" spans="1:11">
      <c r="A8" s="82" t="s">
        <v>186</v>
      </c>
      <c r="B8" s="86"/>
      <c r="C8" s="82"/>
      <c r="D8" s="88"/>
      <c r="E8" s="82"/>
      <c r="F8" s="90"/>
      <c r="G8" s="84"/>
      <c r="H8" s="90"/>
      <c r="I8" s="82"/>
      <c r="J8" s="88"/>
      <c r="K8" s="82"/>
    </row>
    <row r="9" spans="1:11">
      <c r="A9" s="82" t="s">
        <v>187</v>
      </c>
      <c r="B9" s="86"/>
      <c r="C9" s="82"/>
      <c r="D9" s="88"/>
      <c r="E9" s="82"/>
      <c r="F9" s="90"/>
      <c r="G9" s="84"/>
      <c r="H9" s="90"/>
      <c r="I9" s="82"/>
      <c r="J9" s="88"/>
      <c r="K9" s="82"/>
    </row>
    <row r="10" spans="1:11">
      <c r="A10" s="82" t="s">
        <v>60</v>
      </c>
      <c r="B10" s="86"/>
      <c r="C10" s="82"/>
      <c r="D10" s="88"/>
      <c r="E10" s="82"/>
      <c r="F10" s="90"/>
      <c r="G10" s="84"/>
      <c r="H10" s="90"/>
      <c r="I10" s="82"/>
      <c r="J10" s="88"/>
      <c r="K10" s="82"/>
    </row>
    <row r="11" spans="1:11">
      <c r="A11" s="82" t="s">
        <v>188</v>
      </c>
      <c r="B11" s="86"/>
      <c r="C11" s="82"/>
      <c r="D11" s="88"/>
      <c r="E11" s="82"/>
      <c r="F11" s="90"/>
      <c r="G11" s="84"/>
      <c r="H11" s="90"/>
      <c r="I11" s="82"/>
      <c r="J11" s="88"/>
      <c r="K11" s="82"/>
    </row>
    <row r="12" spans="1:11">
      <c r="A12" s="92" t="s">
        <v>189</v>
      </c>
      <c r="B12" s="93"/>
      <c r="C12" s="93"/>
      <c r="D12" s="93"/>
      <c r="E12" s="93"/>
      <c r="F12" s="93"/>
      <c r="G12" s="93"/>
      <c r="H12" s="93"/>
      <c r="I12" s="94">
        <v>498</v>
      </c>
      <c r="J12" s="95"/>
      <c r="K12" s="92"/>
    </row>
    <row r="14" spans="1:11">
      <c r="A14" s="322" t="s">
        <v>190</v>
      </c>
    </row>
  </sheetData>
  <sheetProtection algorithmName="SHA-512" hashValue="YEtVWvdgFiTz2dimxsM1vBQh8qw2ikitSff3O0flFDizmHckyA7SBCbFWg/AOTUTuYf+ICFNy11WAZhSgizn2A==" saltValue="P2dlUnMyropx7/AmyxWOlA==" spinCount="100000" sheet="1" objects="1" scenarios="1"/>
  <mergeCells count="3">
    <mergeCell ref="B3:F3"/>
    <mergeCell ref="G3:H3"/>
    <mergeCell ref="I3:I4"/>
  </mergeCells>
  <hyperlinks>
    <hyperlink ref="K1" location="'Table of contents'!A1" display="Table of contents" xr:uid="{A99C6351-CA05-43E6-8FCB-8000702D32E9}"/>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B2B01-EFF5-4152-BCC1-596536F1A51D}">
  <sheetPr codeName="Blad9">
    <tabColor theme="8"/>
  </sheetPr>
  <dimension ref="A1:C31"/>
  <sheetViews>
    <sheetView showGridLines="0" zoomScaleNormal="100" workbookViewId="0"/>
  </sheetViews>
  <sheetFormatPr defaultRowHeight="14.4"/>
  <cols>
    <col min="1" max="1" width="64.5546875" customWidth="1"/>
    <col min="2" max="3" width="12.5546875" customWidth="1"/>
  </cols>
  <sheetData>
    <row r="1" spans="1:3">
      <c r="C1" s="328" t="s">
        <v>0</v>
      </c>
    </row>
    <row r="2" spans="1:3">
      <c r="A2" s="25" t="s">
        <v>191</v>
      </c>
      <c r="B2" s="44"/>
      <c r="C2" s="3"/>
    </row>
    <row r="3" spans="1:3">
      <c r="A3" s="96" t="s">
        <v>192</v>
      </c>
      <c r="B3" s="14"/>
      <c r="C3" s="4"/>
    </row>
    <row r="4" spans="1:3" ht="23.4" customHeight="1">
      <c r="A4" s="4"/>
      <c r="B4" s="106" t="s">
        <v>193</v>
      </c>
      <c r="C4" s="45" t="s">
        <v>194</v>
      </c>
    </row>
    <row r="5" spans="1:3">
      <c r="A5" s="20" t="s">
        <v>195</v>
      </c>
      <c r="B5" s="100">
        <v>523760.60536999995</v>
      </c>
      <c r="C5" s="74" t="s">
        <v>196</v>
      </c>
    </row>
    <row r="6" spans="1:3" ht="43.95" customHeight="1">
      <c r="A6" s="97" t="s">
        <v>197</v>
      </c>
      <c r="B6" s="101">
        <v>245704.64397999999</v>
      </c>
      <c r="C6" s="107" t="s">
        <v>198</v>
      </c>
    </row>
    <row r="7" spans="1:3">
      <c r="A7" s="20" t="s">
        <v>199</v>
      </c>
      <c r="B7" s="100">
        <v>7000.7581600000003</v>
      </c>
      <c r="C7" s="74"/>
    </row>
    <row r="8" spans="1:3">
      <c r="A8" s="22" t="s">
        <v>200</v>
      </c>
      <c r="B8" s="102">
        <v>776466.00750999991</v>
      </c>
      <c r="C8" s="74"/>
    </row>
    <row r="9" spans="1:3">
      <c r="A9" s="20"/>
      <c r="B9" s="100"/>
      <c r="C9" s="74"/>
    </row>
    <row r="10" spans="1:3">
      <c r="A10" s="20" t="s">
        <v>201</v>
      </c>
      <c r="B10" s="100">
        <v>498.01799999999997</v>
      </c>
      <c r="C10" s="74"/>
    </row>
    <row r="11" spans="1:3">
      <c r="A11" s="20" t="s">
        <v>202</v>
      </c>
      <c r="B11" s="100">
        <v>0</v>
      </c>
      <c r="C11" s="74"/>
    </row>
    <row r="12" spans="1:3">
      <c r="A12" s="20" t="s">
        <v>203</v>
      </c>
      <c r="B12" s="100">
        <v>36.015999999999998</v>
      </c>
      <c r="C12" s="74"/>
    </row>
    <row r="13" spans="1:3">
      <c r="A13" s="22" t="s">
        <v>204</v>
      </c>
      <c r="B13" s="102">
        <v>534.03399999999999</v>
      </c>
      <c r="C13" s="74"/>
    </row>
    <row r="14" spans="1:3">
      <c r="A14" s="20"/>
      <c r="B14" s="100"/>
      <c r="C14" s="74"/>
    </row>
    <row r="15" spans="1:3">
      <c r="A15" s="22" t="s">
        <v>205</v>
      </c>
      <c r="B15" s="102">
        <v>775931.97350999992</v>
      </c>
      <c r="C15" s="74"/>
    </row>
    <row r="16" spans="1:3">
      <c r="A16" s="20"/>
      <c r="B16" s="100"/>
      <c r="C16" s="74"/>
    </row>
    <row r="17" spans="1:3">
      <c r="A17" s="20" t="s">
        <v>206</v>
      </c>
      <c r="B17" s="100">
        <v>0</v>
      </c>
      <c r="C17" s="74" t="s">
        <v>30</v>
      </c>
    </row>
    <row r="18" spans="1:3">
      <c r="A18" s="20" t="s">
        <v>207</v>
      </c>
      <c r="B18" s="100">
        <v>0</v>
      </c>
      <c r="C18" s="20"/>
    </row>
    <row r="19" spans="1:3">
      <c r="A19" s="20"/>
      <c r="B19" s="100"/>
      <c r="C19" s="20"/>
    </row>
    <row r="20" spans="1:3">
      <c r="A20" s="22" t="s">
        <v>72</v>
      </c>
      <c r="B20" s="102">
        <v>775931.97350999992</v>
      </c>
      <c r="C20" s="20"/>
    </row>
    <row r="21" spans="1:3">
      <c r="A21" s="20"/>
      <c r="B21" s="100"/>
      <c r="C21" s="20"/>
    </row>
    <row r="22" spans="1:3">
      <c r="A22" s="22" t="s">
        <v>74</v>
      </c>
      <c r="B22" s="102">
        <v>4263351.5970336106</v>
      </c>
      <c r="C22" s="20"/>
    </row>
    <row r="23" spans="1:3">
      <c r="A23" s="20"/>
      <c r="B23" s="100"/>
      <c r="C23" s="20"/>
    </row>
    <row r="24" spans="1:3">
      <c r="A24" s="20" t="s">
        <v>208</v>
      </c>
      <c r="B24" s="103">
        <v>0.18200046510000001</v>
      </c>
      <c r="C24" s="20"/>
    </row>
    <row r="25" spans="1:3">
      <c r="A25" s="20" t="s">
        <v>209</v>
      </c>
      <c r="B25" s="103">
        <v>0.18200046510000001</v>
      </c>
      <c r="C25" s="20"/>
    </row>
    <row r="26" spans="1:3">
      <c r="A26" s="20" t="s">
        <v>210</v>
      </c>
      <c r="B26" s="103">
        <v>0.18200046510000001</v>
      </c>
      <c r="C26" s="20"/>
    </row>
    <row r="27" spans="1:3">
      <c r="A27" s="20" t="s">
        <v>211</v>
      </c>
      <c r="B27" s="103">
        <v>2.5000000000000001E-2</v>
      </c>
      <c r="C27" s="20"/>
    </row>
    <row r="28" spans="1:3">
      <c r="A28" s="20" t="s">
        <v>212</v>
      </c>
      <c r="B28" s="103">
        <v>2.4999999946321783E-2</v>
      </c>
      <c r="C28" s="20"/>
    </row>
    <row r="29" spans="1:3">
      <c r="A29" s="20" t="s">
        <v>213</v>
      </c>
      <c r="B29" s="103">
        <v>0</v>
      </c>
      <c r="C29" s="98"/>
    </row>
    <row r="30" spans="1:3">
      <c r="A30" s="20"/>
      <c r="B30" s="104"/>
      <c r="C30" s="99"/>
    </row>
    <row r="31" spans="1:3">
      <c r="A31" s="22" t="s">
        <v>214</v>
      </c>
      <c r="B31" s="105">
        <v>0.1210004650918034</v>
      </c>
    </row>
  </sheetData>
  <sheetProtection algorithmName="SHA-512" hashValue="J/qwPJ/8GlpvW2VZtUT4gPU2PobQyoEXZbp1K8zaZCgEKacaZU5dPsPq6Q2MvySeLRhaRu4mZQguzyE8fCXRDQ==" saltValue="L7CTe5kGdEiYqR5sR1tYzg==" spinCount="100000" sheet="1" objects="1" scenarios="1"/>
  <hyperlinks>
    <hyperlink ref="C1" location="'Table of contents'!A1" display="Table of contents" xr:uid="{DF580E8A-22F6-4DB4-915C-E6716A35E8D4}"/>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b4f4c6a-5f37-42df-8eef-4bb6045056e4">
      <Terms xmlns="http://schemas.microsoft.com/office/infopath/2007/PartnerControls"/>
    </lcf76f155ced4ddcb4097134ff3c332f>
    <TaxCatchAll xmlns="76dbf121-c79d-4f8c-a000-edae046dfda7"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CDBC5CA7FBCF646BA9181F31E83B1FE" ma:contentTypeVersion="16" ma:contentTypeDescription="Een nieuw document maken." ma:contentTypeScope="" ma:versionID="9dad9dd232c6051db6fb302e3d4d6c86">
  <xsd:schema xmlns:xsd="http://www.w3.org/2001/XMLSchema" xmlns:xs="http://www.w3.org/2001/XMLSchema" xmlns:p="http://schemas.microsoft.com/office/2006/metadata/properties" xmlns:ns2="0b4f4c6a-5f37-42df-8eef-4bb6045056e4" xmlns:ns3="76dbf121-c79d-4f8c-a000-edae046dfda7" targetNamespace="http://schemas.microsoft.com/office/2006/metadata/properties" ma:root="true" ma:fieldsID="2ebe75dfa72d546e116b0a27e6617be0" ns2:_="" ns3:_="">
    <xsd:import namespace="0b4f4c6a-5f37-42df-8eef-4bb6045056e4"/>
    <xsd:import namespace="76dbf121-c79d-4f8c-a000-edae046dfda7"/>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Location" minOccurs="0"/>
                <xsd:element ref="ns2:MediaLengthInSeconds"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4f4c6a-5f37-42df-8eef-4bb6045056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Afbeeldingtags" ma:readOnly="false" ma:fieldId="{5cf76f15-5ced-4ddc-b409-7134ff3c332f}" ma:taxonomyMulti="true" ma:sspId="e825c23e-dd67-47de-a8d0-9968326c9abe"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6dbf121-c79d-4f8c-a000-edae046dfda7"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element name="TaxCatchAll" ma:index="23" nillable="true" ma:displayName="Taxonomy Catch All Column" ma:hidden="true" ma:list="{01cf936c-8f9c-40ee-ba01-4f3ca4d6569e}" ma:internalName="TaxCatchAll" ma:showField="CatchAllData" ma:web="76dbf121-c79d-4f8c-a000-edae046dfda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823CFFA-83DA-43DF-82E2-F6AB949B0400}">
  <ds:schemaRefs>
    <ds:schemaRef ds:uri="0cd3aa81-7bfd-48c2-8865-d2725458dd0c"/>
    <ds:schemaRef ds:uri="http://schemas.openxmlformats.org/package/2006/metadata/core-properties"/>
    <ds:schemaRef ds:uri="de6d9201-d0ee-4c36-b653-71bd5bb04c41"/>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http://www.w3.org/XML/1998/namespace"/>
    <ds:schemaRef ds:uri="http://purl.org/dc/dcmitype/"/>
  </ds:schemaRefs>
</ds:datastoreItem>
</file>

<file path=customXml/itemProps2.xml><?xml version="1.0" encoding="utf-8"?>
<ds:datastoreItem xmlns:ds="http://schemas.openxmlformats.org/officeDocument/2006/customXml" ds:itemID="{76F72790-D927-46E7-937B-E22A35CBF3DE}">
  <ds:schemaRefs>
    <ds:schemaRef ds:uri="http://schemas.microsoft.com/sharepoint/v3/contenttype/forms"/>
  </ds:schemaRefs>
</ds:datastoreItem>
</file>

<file path=customXml/itemProps3.xml><?xml version="1.0" encoding="utf-8"?>
<ds:datastoreItem xmlns:ds="http://schemas.openxmlformats.org/officeDocument/2006/customXml" ds:itemID="{7FBE24F9-8F31-451D-A614-0844942210A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37</vt:i4>
      </vt:variant>
    </vt:vector>
  </HeadingPairs>
  <TitlesOfParts>
    <vt:vector size="37" baseType="lpstr">
      <vt:lpstr>Introduction</vt:lpstr>
      <vt:lpstr>Table of contents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Pool van der, J (Jan)</dc:creator>
  <cp:keywords/>
  <dc:description/>
  <cp:lastModifiedBy>Mark Krijnen (MP)</cp:lastModifiedBy>
  <cp:revision/>
  <dcterms:created xsi:type="dcterms:W3CDTF">2022-03-01T17:17:39Z</dcterms:created>
  <dcterms:modified xsi:type="dcterms:W3CDTF">2023-05-31T06:48:46Z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c51b40b-b0d3-4674-939c-d9f10b9a3b25_Enabled">
    <vt:lpwstr>true</vt:lpwstr>
  </property>
  <property fmtid="{D5CDD505-2E9C-101B-9397-08002B2CF9AE}" pid="3" name="MSIP_Label_dc51b40b-b0d3-4674-939c-d9f10b9a3b25_SetDate">
    <vt:lpwstr>2022-03-01T17:17:41Z</vt:lpwstr>
  </property>
  <property fmtid="{D5CDD505-2E9C-101B-9397-08002B2CF9AE}" pid="4" name="MSIP_Label_dc51b40b-b0d3-4674-939c-d9f10b9a3b25_Method">
    <vt:lpwstr>Standard</vt:lpwstr>
  </property>
  <property fmtid="{D5CDD505-2E9C-101B-9397-08002B2CF9AE}" pid="5" name="MSIP_Label_dc51b40b-b0d3-4674-939c-d9f10b9a3b25_Name">
    <vt:lpwstr>Bedrijfsintern</vt:lpwstr>
  </property>
  <property fmtid="{D5CDD505-2E9C-101B-9397-08002B2CF9AE}" pid="6" name="MSIP_Label_dc51b40b-b0d3-4674-939c-d9f10b9a3b25_SiteId">
    <vt:lpwstr>c37ef212-d4a3-44b6-92df-0d1dff85604f</vt:lpwstr>
  </property>
  <property fmtid="{D5CDD505-2E9C-101B-9397-08002B2CF9AE}" pid="7" name="MSIP_Label_dc51b40b-b0d3-4674-939c-d9f10b9a3b25_ActionId">
    <vt:lpwstr>97e2b293-0bee-45d8-bd4c-a81b93a3e563</vt:lpwstr>
  </property>
  <property fmtid="{D5CDD505-2E9C-101B-9397-08002B2CF9AE}" pid="8" name="MSIP_Label_dc51b40b-b0d3-4674-939c-d9f10b9a3b25_ContentBits">
    <vt:lpwstr>0</vt:lpwstr>
  </property>
  <property fmtid="{D5CDD505-2E9C-101B-9397-08002B2CF9AE}" pid="9" name="ContentTypeId">
    <vt:lpwstr>0x010100C08B97DFEB65144BAF309B20B516CDD3</vt:lpwstr>
  </property>
</Properties>
</file>